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orisnik\Desktop\škola\financijski izvještaj\2023\1-12\"/>
    </mc:Choice>
  </mc:AlternateContent>
  <xr:revisionPtr revIDLastSave="0" documentId="13_ncr:1_{E8108AC5-15AC-436C-B310-B3A712678C0F}" xr6:coauthVersionLast="47" xr6:coauthVersionMax="47" xr10:uidLastSave="{00000000-0000-0000-0000-000000000000}"/>
  <bookViews>
    <workbookView xWindow="-120" yWindow="-120" windowWidth="29040" windowHeight="15840" firstSheet="2" activeTab="6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7" l="1"/>
  <c r="I8" i="7"/>
  <c r="I9" i="7"/>
  <c r="I10" i="7"/>
  <c r="I11" i="7"/>
  <c r="I12" i="7"/>
  <c r="I13" i="7"/>
  <c r="I14" i="7"/>
  <c r="I15" i="7"/>
  <c r="I16" i="7"/>
  <c r="I21" i="7"/>
  <c r="I22" i="7"/>
  <c r="I23" i="7"/>
  <c r="I24" i="7"/>
  <c r="I29" i="7"/>
  <c r="I33" i="7"/>
  <c r="I34" i="7"/>
  <c r="I35" i="7"/>
  <c r="I39" i="7"/>
  <c r="I40" i="7"/>
  <c r="I41" i="7"/>
  <c r="I42" i="7"/>
  <c r="I43" i="7"/>
  <c r="I44" i="7"/>
  <c r="I45" i="7"/>
  <c r="I46" i="7"/>
  <c r="I47" i="7"/>
  <c r="I48" i="7"/>
  <c r="I49" i="7"/>
  <c r="I53" i="7"/>
  <c r="I54" i="7"/>
  <c r="I55" i="7"/>
  <c r="I56" i="7"/>
  <c r="I57" i="7"/>
  <c r="I58" i="7"/>
  <c r="I63" i="7"/>
  <c r="I64" i="7"/>
  <c r="I65" i="7"/>
  <c r="I66" i="7"/>
  <c r="I67" i="7"/>
  <c r="I68" i="7"/>
  <c r="I69" i="7"/>
  <c r="I70" i="7"/>
  <c r="I71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90" i="7"/>
  <c r="I91" i="7"/>
  <c r="I92" i="7"/>
  <c r="I96" i="7"/>
  <c r="I97" i="7"/>
  <c r="I98" i="7"/>
  <c r="I99" i="7"/>
  <c r="I100" i="7"/>
  <c r="I101" i="7"/>
  <c r="I102" i="7"/>
  <c r="I103" i="7"/>
  <c r="I104" i="7"/>
  <c r="I105" i="7"/>
  <c r="H7" i="7"/>
  <c r="H8" i="7"/>
  <c r="H9" i="7"/>
  <c r="H10" i="7"/>
  <c r="H11" i="7"/>
  <c r="H12" i="7"/>
  <c r="H13" i="7"/>
  <c r="H14" i="7"/>
  <c r="H15" i="7"/>
  <c r="H16" i="7"/>
  <c r="H21" i="7"/>
  <c r="H22" i="7"/>
  <c r="H23" i="7"/>
  <c r="H24" i="7"/>
  <c r="H29" i="7"/>
  <c r="H30" i="7"/>
  <c r="H31" i="7"/>
  <c r="H32" i="7"/>
  <c r="H33" i="7"/>
  <c r="H34" i="7"/>
  <c r="H35" i="7"/>
  <c r="H39" i="7"/>
  <c r="H40" i="7"/>
  <c r="H41" i="7"/>
  <c r="H43" i="7"/>
  <c r="H44" i="7"/>
  <c r="H45" i="7"/>
  <c r="H46" i="7"/>
  <c r="H47" i="7"/>
  <c r="H48" i="7"/>
  <c r="H49" i="7"/>
  <c r="H53" i="7"/>
  <c r="H54" i="7"/>
  <c r="H55" i="7"/>
  <c r="H56" i="7"/>
  <c r="H57" i="7"/>
  <c r="H58" i="7"/>
  <c r="H63" i="7"/>
  <c r="H64" i="7"/>
  <c r="H65" i="7"/>
  <c r="H66" i="7"/>
  <c r="H67" i="7"/>
  <c r="H68" i="7"/>
  <c r="H69" i="7"/>
  <c r="H70" i="7"/>
  <c r="H71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6" i="7"/>
  <c r="H97" i="7"/>
  <c r="H98" i="7"/>
  <c r="H99" i="7"/>
  <c r="H100" i="7"/>
  <c r="H101" i="7"/>
  <c r="H102" i="7"/>
  <c r="H103" i="7"/>
  <c r="H104" i="7"/>
  <c r="H105" i="7"/>
  <c r="I6" i="7"/>
  <c r="H6" i="7"/>
  <c r="F11" i="9"/>
  <c r="F12" i="9"/>
  <c r="F10" i="9"/>
  <c r="E11" i="9"/>
  <c r="E12" i="9"/>
  <c r="E10" i="9"/>
  <c r="B10" i="9"/>
  <c r="D10" i="9"/>
  <c r="D11" i="9"/>
  <c r="B11" i="9"/>
  <c r="D10" i="6"/>
  <c r="G10" i="6" s="1"/>
  <c r="G11" i="6"/>
  <c r="F10" i="6"/>
  <c r="H10" i="6" s="1"/>
  <c r="H11" i="6"/>
  <c r="F7" i="5"/>
  <c r="F8" i="5"/>
  <c r="F9" i="5"/>
  <c r="F10" i="5"/>
  <c r="E7" i="5"/>
  <c r="E8" i="5"/>
  <c r="E9" i="5"/>
  <c r="E10" i="5"/>
  <c r="F6" i="5"/>
  <c r="E6" i="5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F26" i="8"/>
  <c r="E26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E8" i="8"/>
  <c r="E9" i="8"/>
  <c r="E10" i="8"/>
  <c r="E11" i="8"/>
  <c r="E12" i="8"/>
  <c r="E13" i="8"/>
  <c r="E14" i="8"/>
  <c r="E15" i="8"/>
  <c r="E17" i="8"/>
  <c r="E18" i="8"/>
  <c r="E19" i="8"/>
  <c r="E20" i="8"/>
  <c r="F7" i="8"/>
  <c r="E7" i="8"/>
  <c r="H24" i="3"/>
  <c r="H25" i="3"/>
  <c r="H26" i="3"/>
  <c r="H27" i="3"/>
  <c r="H29" i="3"/>
  <c r="H30" i="3"/>
  <c r="G24" i="3"/>
  <c r="G25" i="3"/>
  <c r="G26" i="3"/>
  <c r="G27" i="3"/>
  <c r="G29" i="3"/>
  <c r="G30" i="3"/>
  <c r="H23" i="3"/>
  <c r="G23" i="3"/>
  <c r="H9" i="3"/>
  <c r="H10" i="3"/>
  <c r="H11" i="3"/>
  <c r="H12" i="3"/>
  <c r="H13" i="3"/>
  <c r="H14" i="3"/>
  <c r="H16" i="3"/>
  <c r="H17" i="3"/>
  <c r="G9" i="3"/>
  <c r="G10" i="3"/>
  <c r="G11" i="3"/>
  <c r="G12" i="3"/>
  <c r="G13" i="3"/>
  <c r="G14" i="3"/>
  <c r="G15" i="3"/>
  <c r="G16" i="3"/>
  <c r="G17" i="3"/>
  <c r="H8" i="3"/>
  <c r="G8" i="3"/>
  <c r="J9" i="10"/>
  <c r="J10" i="10"/>
  <c r="J11" i="10"/>
  <c r="J12" i="10"/>
  <c r="J13" i="10"/>
  <c r="J14" i="10"/>
  <c r="J16" i="10"/>
  <c r="I9" i="10"/>
  <c r="I10" i="10"/>
  <c r="I11" i="10"/>
  <c r="I12" i="10"/>
  <c r="I13" i="10"/>
  <c r="I14" i="10"/>
  <c r="I16" i="10"/>
  <c r="J8" i="10"/>
  <c r="I8" i="10"/>
  <c r="E88" i="7"/>
  <c r="E87" i="7" s="1"/>
  <c r="E31" i="7"/>
  <c r="E30" i="7" s="1"/>
  <c r="F31" i="7"/>
  <c r="F30" i="7" s="1"/>
  <c r="E27" i="7"/>
  <c r="E26" i="7" s="1"/>
  <c r="E25" i="7" s="1"/>
  <c r="F27" i="7"/>
  <c r="E14" i="7"/>
  <c r="E13" i="7" s="1"/>
  <c r="E12" i="7" s="1"/>
  <c r="E9" i="7"/>
  <c r="E8" i="7" s="1"/>
  <c r="E7" i="7" s="1"/>
  <c r="E18" i="7"/>
  <c r="E17" i="7" s="1"/>
  <c r="E23" i="7"/>
  <c r="E22" i="7" s="1"/>
  <c r="E21" i="7" s="1"/>
  <c r="E34" i="7"/>
  <c r="E33" i="7" s="1"/>
  <c r="E40" i="7"/>
  <c r="E39" i="7" s="1"/>
  <c r="E44" i="7"/>
  <c r="E43" i="7" s="1"/>
  <c r="E48" i="7"/>
  <c r="E47" i="7" s="1"/>
  <c r="E51" i="7"/>
  <c r="E50" i="7" s="1"/>
  <c r="E55" i="7"/>
  <c r="E54" i="7" s="1"/>
  <c r="E53" i="7" s="1"/>
  <c r="E65" i="7"/>
  <c r="E64" i="7" s="1"/>
  <c r="E68" i="7"/>
  <c r="E67" i="7" s="1"/>
  <c r="E74" i="7"/>
  <c r="E71" i="7" s="1"/>
  <c r="E70" i="7" s="1"/>
  <c r="E78" i="7"/>
  <c r="E80" i="7"/>
  <c r="E83" i="7"/>
  <c r="E82" i="7" s="1"/>
  <c r="E84" i="7"/>
  <c r="E91" i="7"/>
  <c r="E90" i="7" s="1"/>
  <c r="E94" i="7"/>
  <c r="E93" i="7" s="1"/>
  <c r="E97" i="7"/>
  <c r="E96" i="7" s="1"/>
  <c r="E101" i="7"/>
  <c r="E100" i="7" s="1"/>
  <c r="E103" i="7"/>
  <c r="E104" i="7"/>
  <c r="D24" i="3"/>
  <c r="D23" i="3" s="1"/>
  <c r="D29" i="3"/>
  <c r="D9" i="3"/>
  <c r="D8" i="3" s="1"/>
  <c r="D16" i="3"/>
  <c r="B7" i="5"/>
  <c r="B29" i="8"/>
  <c r="B31" i="8"/>
  <c r="B36" i="8"/>
  <c r="B38" i="8"/>
  <c r="B27" i="8"/>
  <c r="B19" i="8"/>
  <c r="B17" i="8"/>
  <c r="B10" i="8"/>
  <c r="B8" i="8"/>
  <c r="D9" i="6" l="1"/>
  <c r="E77" i="7"/>
  <c r="E76" i="7" s="1"/>
  <c r="E86" i="7"/>
  <c r="E99" i="7"/>
  <c r="E63" i="7"/>
  <c r="E46" i="7"/>
  <c r="F26" i="7"/>
  <c r="E6" i="7"/>
  <c r="B26" i="8"/>
  <c r="B7" i="8"/>
  <c r="L11" i="7"/>
  <c r="N11" i="7" s="1"/>
  <c r="L7" i="7"/>
  <c r="N7" i="7" s="1"/>
  <c r="L8" i="7"/>
  <c r="N8" i="7" s="1"/>
  <c r="G34" i="7"/>
  <c r="G37" i="7"/>
  <c r="G72" i="7"/>
  <c r="N10" i="7"/>
  <c r="L9" i="7"/>
  <c r="N9" i="7" s="1"/>
  <c r="M13" i="7"/>
  <c r="L12" i="7"/>
  <c r="N12" i="7" s="1"/>
  <c r="L6" i="7"/>
  <c r="N6" i="7" s="1"/>
  <c r="G27" i="7"/>
  <c r="G26" i="7" s="1"/>
  <c r="G25" i="7" s="1"/>
  <c r="G31" i="7"/>
  <c r="G30" i="7" s="1"/>
  <c r="H21" i="10"/>
  <c r="F25" i="7" l="1"/>
  <c r="G61" i="7"/>
  <c r="G60" i="7" s="1"/>
  <c r="G59" i="7" s="1"/>
  <c r="E9" i="3"/>
  <c r="F9" i="3"/>
  <c r="D7" i="5"/>
  <c r="D6" i="5" s="1"/>
  <c r="G18" i="7" l="1"/>
  <c r="G17" i="7" s="1"/>
  <c r="F18" i="7"/>
  <c r="F17" i="7" l="1"/>
  <c r="G9" i="7"/>
  <c r="F9" i="7"/>
  <c r="N15" i="7"/>
  <c r="N21" i="7"/>
  <c r="F97" i="7" l="1"/>
  <c r="G80" i="7" l="1"/>
  <c r="F80" i="7"/>
  <c r="G47" i="7"/>
  <c r="G104" i="7"/>
  <c r="F104" i="7"/>
  <c r="G101" i="7"/>
  <c r="F101" i="7"/>
  <c r="G97" i="7"/>
  <c r="F96" i="7"/>
  <c r="G94" i="7"/>
  <c r="G93" i="7" s="1"/>
  <c r="F94" i="7"/>
  <c r="G91" i="7"/>
  <c r="F91" i="7"/>
  <c r="G84" i="7"/>
  <c r="F84" i="7"/>
  <c r="G78" i="7"/>
  <c r="F78" i="7"/>
  <c r="G74" i="7"/>
  <c r="F74" i="7"/>
  <c r="G68" i="7"/>
  <c r="F68" i="7"/>
  <c r="G65" i="7"/>
  <c r="F65" i="7"/>
  <c r="G55" i="7"/>
  <c r="F55" i="7"/>
  <c r="G51" i="7"/>
  <c r="G50" i="7" s="1"/>
  <c r="F51" i="7"/>
  <c r="F48" i="7"/>
  <c r="G44" i="7"/>
  <c r="F44" i="7"/>
  <c r="G40" i="7"/>
  <c r="F40" i="7"/>
  <c r="G33" i="7"/>
  <c r="F34" i="7"/>
  <c r="G23" i="7"/>
  <c r="F23" i="7"/>
  <c r="G14" i="7"/>
  <c r="F14" i="7"/>
  <c r="G8" i="7"/>
  <c r="F8" i="7"/>
  <c r="C7" i="5"/>
  <c r="D38" i="8"/>
  <c r="C38" i="8"/>
  <c r="C36" i="8"/>
  <c r="D31" i="8"/>
  <c r="C31" i="8"/>
  <c r="D29" i="8"/>
  <c r="C29" i="8"/>
  <c r="D27" i="8"/>
  <c r="C27" i="8"/>
  <c r="D19" i="8"/>
  <c r="C19" i="8"/>
  <c r="C17" i="8"/>
  <c r="D12" i="8"/>
  <c r="C12" i="8"/>
  <c r="D10" i="8"/>
  <c r="C10" i="8"/>
  <c r="D8" i="8"/>
  <c r="C8" i="8"/>
  <c r="G7" i="7" l="1"/>
  <c r="G39" i="7"/>
  <c r="F64" i="7"/>
  <c r="F83" i="7"/>
  <c r="F100" i="7"/>
  <c r="F7" i="7"/>
  <c r="F13" i="7"/>
  <c r="F43" i="7"/>
  <c r="G64" i="7"/>
  <c r="G83" i="7"/>
  <c r="G100" i="7"/>
  <c r="G13" i="7"/>
  <c r="G43" i="7"/>
  <c r="F67" i="7"/>
  <c r="F63" i="7" s="1"/>
  <c r="F90" i="7"/>
  <c r="F86" i="7" s="1"/>
  <c r="F103" i="7"/>
  <c r="G96" i="7"/>
  <c r="F47" i="7"/>
  <c r="G67" i="7"/>
  <c r="G90" i="7"/>
  <c r="G103" i="7"/>
  <c r="G99" i="7" s="1"/>
  <c r="G54" i="7"/>
  <c r="F50" i="7"/>
  <c r="F71" i="7"/>
  <c r="F93" i="7"/>
  <c r="F39" i="7"/>
  <c r="F22" i="7"/>
  <c r="F33" i="7"/>
  <c r="G22" i="7"/>
  <c r="F54" i="7"/>
  <c r="C8" i="5"/>
  <c r="G71" i="7"/>
  <c r="G29" i="7"/>
  <c r="G63" i="7"/>
  <c r="D7" i="8"/>
  <c r="D26" i="8"/>
  <c r="F77" i="7"/>
  <c r="C7" i="8"/>
  <c r="F46" i="7"/>
  <c r="G77" i="7"/>
  <c r="G46" i="7"/>
  <c r="C26" i="8"/>
  <c r="F9" i="6"/>
  <c r="E9" i="6"/>
  <c r="F24" i="3"/>
  <c r="E24" i="3"/>
  <c r="F29" i="3"/>
  <c r="E29" i="3"/>
  <c r="F16" i="3"/>
  <c r="E16" i="3"/>
  <c r="H9" i="6" l="1"/>
  <c r="G9" i="6"/>
  <c r="G86" i="7"/>
  <c r="F70" i="7"/>
  <c r="G12" i="7"/>
  <c r="F82" i="7"/>
  <c r="F53" i="7"/>
  <c r="F21" i="7"/>
  <c r="F12" i="7"/>
  <c r="G70" i="7"/>
  <c r="G21" i="7"/>
  <c r="G53" i="7"/>
  <c r="G82" i="7"/>
  <c r="G76" i="7"/>
  <c r="F76" i="7"/>
  <c r="F29" i="7"/>
  <c r="F99" i="7"/>
  <c r="E8" i="3"/>
  <c r="F23" i="3"/>
  <c r="F8" i="3"/>
  <c r="E23" i="3"/>
  <c r="H17" i="10"/>
  <c r="I17" i="10" s="1"/>
  <c r="G17" i="10"/>
  <c r="H11" i="10"/>
  <c r="G11" i="10"/>
  <c r="H8" i="10"/>
  <c r="G8" i="10"/>
  <c r="J17" i="10" l="1"/>
  <c r="G6" i="7"/>
  <c r="F6" i="7"/>
  <c r="G14" i="10"/>
  <c r="H14" i="10"/>
  <c r="H18" i="10" l="1"/>
  <c r="I18" i="10" s="1"/>
  <c r="G18" i="10"/>
</calcChain>
</file>

<file path=xl/sharedStrings.xml><?xml version="1.0" encoding="utf-8"?>
<sst xmlns="http://schemas.openxmlformats.org/spreadsheetml/2006/main" count="291" uniqueCount="107">
  <si>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</si>
  <si>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</si>
  <si>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</si>
  <si>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</si>
  <si>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</si>
  <si>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</si>
  <si>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</si>
  <si>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</si>
  <si>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</si>
  <si>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</si>
  <si>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</si>
  <si>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</si>
  <si>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</si>
  <si>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</si>
  <si>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</si>
  <si>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</si>
  <si>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</si>
  <si>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</si>
  <si>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</si>
  <si>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</si>
  <si>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</si>
  <si>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</si>
  <si>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</si>
  <si>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</si>
  <si>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</si>
  <si>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</si>
  <si>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</si>
  <si>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2023.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</si>
  <si>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</si>
  <si>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</si>
  <si>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</si>
  <si>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</si>
  <si>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</si>
  <si>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</si>
  <si>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</si>
  <si>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</si>
  <si>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</si>
  <si>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</si>
  <si>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</si>
  <si>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</si>
  <si>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1 Opći prihodi i primici</t>
  </si>
  <si>
    <t>3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</si>
  <si>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</si>
  <si>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</si>
  <si>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</si>
  <si>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</si>
  <si>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</si>
  <si>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</si>
  <si>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RAZLIKA - VIŠAK / MANJAK</t>
  </si>
  <si>
    <t>Prihodi od imovine</t>
  </si>
  <si>
    <t>Prihodi od upravnih i 
administrativnih pristojbi</t>
  </si>
  <si>
    <t>Prihodi od prodaje proizvoda 
i robe te pruženih usluga i 
prihodi od donacija</t>
  </si>
  <si>
    <t>Financijski rashodi</t>
  </si>
  <si>
    <t>Ostali rashodi</t>
  </si>
  <si>
    <t>1.2.PRIHODI OD POREZA</t>
  </si>
  <si>
    <t>09 Obrazovanje</t>
  </si>
  <si>
    <t>091 Predškolsko i osnovno obrazovanje</t>
  </si>
  <si>
    <t>10 Socijalna zaštita</t>
  </si>
  <si>
    <t>107 Socijalna pomoć stanovništvukoje nije obuhvaćeno redovnim socijalnim</t>
  </si>
  <si>
    <t>PROGRAM</t>
  </si>
  <si>
    <t xml:space="preserve">Aktivnost </t>
  </si>
  <si>
    <t>7003 DECENTRALIZIRANE FUNSKCIJE OSNOVNOG ŠKOLSTVA</t>
  </si>
  <si>
    <t>A100001 Rashodi poslovanja-zakonski minimum</t>
  </si>
  <si>
    <t xml:space="preserve">Izvor financiranja </t>
  </si>
  <si>
    <t>5.7 POMOĆI-DRŽAVNI PRORAČUN - DEC</t>
  </si>
  <si>
    <t>A100002 Osiguranje asuistenata u nastavi - KORAK UZ KORAK</t>
  </si>
  <si>
    <t>5.1. POMOĆI-TEMELJEM PRIJENOSA EU</t>
  </si>
  <si>
    <t>A100003 Obilježavanje prigodnih proslava (Dan učitelja, Sveti Nikola i dr.)</t>
  </si>
  <si>
    <t>1.2. PRIHOD OD POREZA</t>
  </si>
  <si>
    <t>A100004 Rashodi poslovanja iznad minimuma</t>
  </si>
  <si>
    <t>3.6. VLASTITI PRIHODI</t>
  </si>
  <si>
    <t>7.C. PRIHODI OD PRODAJE IMOVINE</t>
  </si>
  <si>
    <t>A100005 Osiguravanje higijenskih potrepština za djevojčice</t>
  </si>
  <si>
    <t>5.J. POMOĆI-DRŽAVNI PRORAČUN</t>
  </si>
  <si>
    <t>A100030 Rashodi za zapolene u školama</t>
  </si>
  <si>
    <t>Kapitalni projekt</t>
  </si>
  <si>
    <t>K100001 Kapitalni rashodi - zakonski minimum</t>
  </si>
  <si>
    <t>Rashodi za nabavu proizv.dug.imov.</t>
  </si>
  <si>
    <t>Rashodi za nabavu nefin.imov.</t>
  </si>
  <si>
    <t>5.O. POMOĆI-OPĆINSKI PRORAČUN</t>
  </si>
  <si>
    <t>K100003 Nabava udžbenika za učenike - Zakon o udžbenicima</t>
  </si>
  <si>
    <t>K100004 Kapitalni rashodi iznad minimuma</t>
  </si>
  <si>
    <t>izdaci za fin.imovinu i otplate zajm.</t>
  </si>
  <si>
    <t xml:space="preserve">Financijski rashodi </t>
  </si>
  <si>
    <t>TEKUĆI PROJEKTI</t>
  </si>
  <si>
    <t>T100001 "Shema školskog voća i povrća, te mlijeka i mliječnih proizvoda</t>
  </si>
  <si>
    <t>T100003Socijalna pomoć stanovništvu koje nije obuhvaćeno redovnim socijalnim programima</t>
  </si>
  <si>
    <t>6.1. DONACIJE</t>
  </si>
  <si>
    <t>T100004 Projket + E-TUR</t>
  </si>
  <si>
    <t>1.2.PRIHOD OD POREZA</t>
  </si>
  <si>
    <t>6 Donacije</t>
  </si>
  <si>
    <t>7 Prihod od prodaje imovine</t>
  </si>
  <si>
    <t>Kazne, upravne mjere i ostali prihodi</t>
  </si>
  <si>
    <t>IZVJEŠTAJ O IZVRŠENJU PRORAČUNA OSNOVNE ŠKOLE KRUNOSLAVA KUTENA 
ZA 2023. GODINU</t>
  </si>
  <si>
    <t>za razdoblje 1.1.2023. do 31.12.2023</t>
  </si>
  <si>
    <t>UKUPNI DONOS VIŠKA7MANJKA IZ PRETHODNIH GODINA</t>
  </si>
  <si>
    <t>REZULTAT GODINE</t>
  </si>
  <si>
    <t>VIŠAK/MANJAK+NETO ZADUŽIVANJE+KORIŠTENO U PRETHODNIM GODINAMA</t>
  </si>
  <si>
    <t>IZVRŠENJE PO PROGRAMSKOJ KLASIFIKACIJI</t>
  </si>
  <si>
    <t>Izvršenje 2023.</t>
  </si>
  <si>
    <t>indeks</t>
  </si>
  <si>
    <t>VIŠAK/MANJAK IZ PRETHODNIH GODINA KOJI ĆE SE POKRITI/RASPOREDITI</t>
  </si>
  <si>
    <t>A100031 Izvanškolska aktivnost "građanski odgoj i obrazovanje"</t>
  </si>
  <si>
    <t>treba biti</t>
  </si>
  <si>
    <t>izvršenje</t>
  </si>
  <si>
    <t>Razlika</t>
  </si>
  <si>
    <t>Izvršenje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</si>
</sst>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" fillId="0" borderId="0" xfId="0" applyFont="1"/>
    <xf numFmtId="0" fontId="20" fillId="2" borderId="3" xfId="0" quotePrefix="1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164" fontId="9" fillId="3" borderId="1" xfId="0" applyNumberFormat="1" applyFont="1" applyFill="1" applyBorder="1" applyAlignment="1">
      <alignment horizontal="left" vertical="center"/>
    </xf>
    <xf numFmtId="164" fontId="18" fillId="0" borderId="0" xfId="0" quotePrefix="1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/>
    <xf numFmtId="164" fontId="0" fillId="0" borderId="0" xfId="0" applyNumberFormat="1"/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Border="1"/>
    <xf numFmtId="4" fontId="21" fillId="0" borderId="0" xfId="0" applyNumberFormat="1" applyFont="1" applyBorder="1"/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/>
    <xf numFmtId="0" fontId="22" fillId="2" borderId="0" xfId="0" applyFont="1" applyFill="1" applyBorder="1"/>
    <xf numFmtId="0" fontId="0" fillId="2" borderId="0" xfId="0" applyFill="1"/>
    <xf numFmtId="0" fontId="21" fillId="2" borderId="0" xfId="0" applyFont="1" applyFill="1" applyBorder="1"/>
    <xf numFmtId="164" fontId="3" fillId="0" borderId="3" xfId="0" applyNumberFormat="1" applyFont="1" applyFill="1" applyBorder="1" applyAlignment="1" applyProtection="1">
      <alignment horizontal="left" vertical="top"/>
    </xf>
    <xf numFmtId="164" fontId="12" fillId="0" borderId="3" xfId="0" applyNumberFormat="1" applyFont="1" applyBorder="1" applyAlignment="1">
      <alignment horizontal="left" vertical="top" wrapText="1"/>
    </xf>
    <xf numFmtId="164" fontId="12" fillId="0" borderId="3" xfId="0" applyNumberFormat="1" applyFont="1" applyBorder="1" applyAlignment="1">
      <alignment vertical="top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164" fontId="6" fillId="0" borderId="3" xfId="0" applyNumberFormat="1" applyFont="1" applyFill="1" applyBorder="1" applyAlignment="1" applyProtection="1">
      <alignment horizontal="center" vertical="center"/>
    </xf>
    <xf numFmtId="164" fontId="15" fillId="0" borderId="3" xfId="0" applyNumberFormat="1" applyFont="1" applyBorder="1" applyAlignment="1">
      <alignment horizontal="center" vertical="center" wrapText="1"/>
    </xf>
    <xf numFmtId="164" fontId="23" fillId="0" borderId="3" xfId="0" applyNumberFormat="1" applyFont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/>
    <xf numFmtId="0" fontId="25" fillId="2" borderId="0" xfId="0" applyFont="1" applyFill="1" applyBorder="1"/>
    <xf numFmtId="0" fontId="24" fillId="2" borderId="0" xfId="0" applyFont="1" applyFill="1" applyBorder="1"/>
    <xf numFmtId="4" fontId="24" fillId="0" borderId="0" xfId="0" applyNumberFormat="1" applyFont="1" applyBorder="1"/>
    <xf numFmtId="0" fontId="0" fillId="3" borderId="0" xfId="0" applyFill="1"/>
    <xf numFmtId="0" fontId="0" fillId="4" borderId="0" xfId="0" applyFill="1"/>
    <xf numFmtId="164" fontId="7" fillId="3" borderId="2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164" fontId="9" fillId="3" borderId="1" xfId="0" applyNumberFormat="1" applyFont="1" applyFill="1" applyBorder="1" applyAlignment="1" applyProtection="1">
      <alignment horizontal="left" vertical="center" wrapText="1"/>
    </xf>
    <xf numFmtId="164" fontId="7" fillId="3" borderId="2" xfId="0" applyNumberFormat="1" applyFont="1" applyFill="1" applyBorder="1" applyAlignment="1" applyProtection="1">
      <alignment vertical="center" wrapText="1"/>
    </xf>
    <xf numFmtId="164" fontId="9" fillId="3" borderId="1" xfId="0" quotePrefix="1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wrapText="1"/>
    </xf>
    <xf numFmtId="164" fontId="14" fillId="0" borderId="0" xfId="0" applyNumberFormat="1" applyFont="1" applyFill="1" applyBorder="1" applyAlignment="1" applyProtection="1">
      <alignment wrapText="1"/>
    </xf>
    <xf numFmtId="164" fontId="17" fillId="0" borderId="0" xfId="0" applyNumberFormat="1" applyFont="1" applyFill="1" applyBorder="1" applyAlignment="1" applyProtection="1">
      <alignment horizontal="center" vertical="center" wrapText="1"/>
    </xf>
    <xf numFmtId="164" fontId="6" fillId="0" borderId="3" xfId="0" quotePrefix="1" applyNumberFormat="1" applyFont="1" applyFill="1" applyBorder="1" applyAlignment="1" applyProtection="1">
      <alignment horizontal="left" vertical="top" wrapText="1"/>
    </xf>
    <xf numFmtId="164" fontId="6" fillId="0" borderId="3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64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4" xfId="0" applyNumberFormat="1" applyFont="1" applyFill="1" applyBorder="1" applyAlignment="1" applyProtection="1">
      <alignment horizontal="left" vertical="top" wrapText="1"/>
    </xf>
    <xf numFmtId="0" fontId="11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164" fontId="6" fillId="0" borderId="3" xfId="0" quotePrefix="1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wrapText="1"/>
    </xf>
    <xf numFmtId="0" fontId="6" fillId="5" borderId="3" xfId="0" applyNumberFormat="1" applyFont="1" applyFill="1" applyBorder="1" applyAlignment="1" applyProtection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0" fontId="1" fillId="5" borderId="0" xfId="0" applyFont="1" applyFill="1"/>
    <xf numFmtId="164" fontId="9" fillId="2" borderId="1" xfId="0" applyNumberFormat="1" applyFont="1" applyFill="1" applyBorder="1" applyAlignment="1" applyProtection="1">
      <alignment horizontal="left" vertical="center" wrapText="1"/>
    </xf>
    <xf numFmtId="164" fontId="7" fillId="2" borderId="2" xfId="0" applyNumberFormat="1" applyFont="1" applyFill="1" applyBorder="1" applyAlignment="1" applyProtection="1">
      <alignment vertical="center" wrapText="1"/>
    </xf>
    <xf numFmtId="164" fontId="7" fillId="2" borderId="2" xfId="0" applyNumberFormat="1" applyFont="1" applyFill="1" applyBorder="1" applyAlignment="1" applyProtection="1">
      <alignment vertical="center"/>
    </xf>
    <xf numFmtId="164" fontId="9" fillId="2" borderId="1" xfId="0" quotePrefix="1" applyNumberFormat="1" applyFont="1" applyFill="1" applyBorder="1" applyAlignment="1">
      <alignment horizontal="left" vertical="center"/>
    </xf>
    <xf numFmtId="164" fontId="9" fillId="2" borderId="1" xfId="0" quotePrefix="1" applyNumberFormat="1" applyFont="1" applyFill="1" applyBorder="1" applyAlignment="1" applyProtection="1">
      <alignment horizontal="left" vertical="center" wrapText="1"/>
    </xf>
    <xf numFmtId="0" fontId="6" fillId="0" borderId="3" xfId="0" quotePrefix="1" applyNumberFormat="1" applyFont="1" applyFill="1" applyBorder="1" applyAlignment="1" applyProtection="1">
      <alignment horizontal="center" vertical="center"/>
    </xf>
    <xf numFmtId="0" fontId="6" fillId="0" borderId="4" xfId="0" quotePrefix="1" applyNumberFormat="1" applyFont="1" applyFill="1" applyBorder="1" applyAlignment="1" applyProtection="1">
      <alignment horizontal="left"/>
    </xf>
    <xf numFmtId="164" fontId="7" fillId="3" borderId="4" xfId="0" applyNumberFormat="1" applyFont="1" applyFill="1" applyBorder="1" applyAlignment="1" applyProtection="1">
      <alignment vertical="center"/>
    </xf>
    <xf numFmtId="164" fontId="7" fillId="2" borderId="4" xfId="0" applyNumberFormat="1" applyFont="1" applyFill="1" applyBorder="1" applyAlignment="1" applyProtection="1">
      <alignment vertical="center"/>
    </xf>
    <xf numFmtId="164" fontId="7" fillId="3" borderId="4" xfId="0" applyNumberFormat="1" applyFont="1" applyFill="1" applyBorder="1" applyAlignment="1" applyProtection="1">
      <alignment vertical="center"/>
    </xf>
    <xf numFmtId="164" fontId="7" fillId="2" borderId="4" xfId="0" applyNumberFormat="1" applyFont="1" applyFill="1" applyBorder="1" applyAlignment="1" applyProtection="1">
      <alignment vertical="center" wrapText="1"/>
    </xf>
    <xf numFmtId="164" fontId="7" fillId="3" borderId="4" xfId="0" applyNumberFormat="1" applyFont="1" applyFill="1" applyBorder="1" applyAlignment="1" applyProtection="1">
      <alignment vertical="center" wrapText="1"/>
    </xf>
    <xf numFmtId="164" fontId="8" fillId="2" borderId="3" xfId="0" quotePrefix="1" applyNumberFormat="1" applyFont="1" applyFill="1" applyBorder="1" applyAlignment="1">
      <alignment horizontal="right"/>
    </xf>
    <xf numFmtId="164" fontId="7" fillId="2" borderId="3" xfId="0" quotePrefix="1" applyNumberFormat="1" applyFont="1" applyFill="1" applyBorder="1" applyAlignment="1">
      <alignment horizontal="right"/>
    </xf>
    <xf numFmtId="164" fontId="16" fillId="2" borderId="4" xfId="0" applyNumberFormat="1" applyFont="1" applyFill="1" applyBorder="1" applyAlignment="1" applyProtection="1">
      <alignment horizontal="right" wrapText="1"/>
    </xf>
    <xf numFmtId="164" fontId="8" fillId="2" borderId="3" xfId="0" quotePrefix="1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 applyProtection="1">
      <alignment wrapText="1"/>
    </xf>
    <xf numFmtId="164" fontId="8" fillId="2" borderId="3" xfId="0" quotePrefix="1" applyNumberFormat="1" applyFont="1" applyFill="1" applyBorder="1" applyAlignment="1"/>
    <xf numFmtId="164" fontId="3" fillId="2" borderId="3" xfId="0" applyNumberFormat="1" applyFont="1" applyFill="1" applyBorder="1" applyAlignment="1"/>
    <xf numFmtId="164" fontId="6" fillId="2" borderId="3" xfId="0" applyNumberFormat="1" applyFont="1" applyFill="1" applyBorder="1" applyAlignment="1"/>
    <xf numFmtId="164" fontId="7" fillId="2" borderId="3" xfId="0" quotePrefix="1" applyNumberFormat="1" applyFont="1" applyFill="1" applyBorder="1" applyAlignment="1"/>
    <xf numFmtId="164" fontId="16" fillId="2" borderId="4" xfId="0" applyNumberFormat="1" applyFont="1" applyFill="1" applyBorder="1" applyAlignment="1" applyProtection="1">
      <alignment wrapText="1"/>
    </xf>
    <xf numFmtId="164" fontId="8" fillId="2" borderId="3" xfId="0" quotePrefix="1" applyNumberFormat="1" applyFont="1" applyFill="1" applyBorder="1" applyAlignment="1">
      <alignment wrapText="1"/>
    </xf>
    <xf numFmtId="164" fontId="7" fillId="3" borderId="3" xfId="0" applyNumberFormat="1" applyFont="1" applyFill="1" applyBorder="1" applyAlignment="1" applyProtection="1">
      <alignment horizontal="right" vertical="center"/>
    </xf>
    <xf numFmtId="164" fontId="7" fillId="2" borderId="3" xfId="0" applyNumberFormat="1" applyFont="1" applyFill="1" applyBorder="1" applyAlignment="1" applyProtection="1">
      <alignment horizontal="right" vertical="center"/>
    </xf>
    <xf numFmtId="164" fontId="7" fillId="2" borderId="3" xfId="0" applyNumberFormat="1" applyFont="1" applyFill="1" applyBorder="1" applyAlignment="1" applyProtection="1">
      <alignment horizontal="right" vertical="center" wrapText="1"/>
    </xf>
    <xf numFmtId="164" fontId="7" fillId="3" borderId="3" xfId="0" applyNumberFormat="1" applyFont="1" applyFill="1" applyBorder="1" applyAlignment="1" applyProtection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workbookViewId="0">
      <selection activeCell="A25" sqref="A25:J25"/>
    </sheetView>
  </sheetViews>
  <sheetFormatPr defaultRowHeight="15" x14ac:dyDescent="0.25"/>
  <cols>
    <col min="5" max="5" width="43.85546875" customWidth="1"/>
    <col min="6" max="6" width="32.5703125" customWidth="1"/>
    <col min="7" max="10" width="25.28515625" customWidth="1"/>
    <col min="12" max="12" width="15.5703125" bestFit="1" customWidth="1"/>
  </cols>
  <sheetData>
    <row r="1" spans="1:10" ht="42" customHeight="1" x14ac:dyDescent="0.25">
      <c r="A1" s="81" t="s">
        <v>93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8" customHeight="1" x14ac:dyDescent="0.25">
      <c r="A2" s="87" t="s">
        <v>94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 x14ac:dyDescent="0.25">
      <c r="A3" s="81"/>
      <c r="B3" s="81"/>
      <c r="C3" s="81"/>
      <c r="D3" s="81"/>
      <c r="E3" s="81"/>
      <c r="F3" s="81"/>
      <c r="G3" s="81"/>
      <c r="H3" s="81"/>
      <c r="I3" s="81"/>
      <c r="J3" s="82"/>
    </row>
    <row r="4" spans="1:10" ht="18" x14ac:dyDescent="0.25">
      <c r="A4" s="16"/>
      <c r="B4" s="16"/>
      <c r="C4" s="16"/>
      <c r="D4" s="16"/>
      <c r="E4" s="16"/>
      <c r="F4" s="79"/>
      <c r="G4" s="16"/>
      <c r="H4" s="16"/>
      <c r="I4" s="79"/>
      <c r="J4" s="5"/>
    </row>
    <row r="5" spans="1:10" ht="15.75" x14ac:dyDescent="0.25">
      <c r="A5" s="81"/>
      <c r="B5" s="83"/>
      <c r="C5" s="83"/>
      <c r="D5" s="83"/>
      <c r="E5" s="83"/>
      <c r="F5" s="83"/>
      <c r="G5" s="83"/>
      <c r="H5" s="83"/>
      <c r="I5" s="83"/>
      <c r="J5" s="83"/>
    </row>
    <row r="6" spans="1:10" ht="18" x14ac:dyDescent="0.25">
      <c r="A6" s="1"/>
      <c r="B6" s="2"/>
      <c r="C6" s="2"/>
      <c r="D6" s="2"/>
      <c r="E6" s="6"/>
      <c r="F6" s="6"/>
      <c r="G6" s="7"/>
      <c r="H6" s="7"/>
      <c r="I6" s="7"/>
      <c r="J6" s="7"/>
    </row>
    <row r="7" spans="1:10" x14ac:dyDescent="0.25">
      <c r="A7" s="21"/>
      <c r="B7" s="22"/>
      <c r="C7" s="22"/>
      <c r="D7" s="23"/>
      <c r="E7" s="124"/>
      <c r="F7" s="123" t="s">
        <v>106</v>
      </c>
      <c r="G7" s="3" t="s">
        <v>27</v>
      </c>
      <c r="H7" s="3" t="s">
        <v>99</v>
      </c>
      <c r="I7" s="3" t="s">
        <v>100</v>
      </c>
      <c r="J7" s="3" t="s">
        <v>100</v>
      </c>
    </row>
    <row r="8" spans="1:10" x14ac:dyDescent="0.25">
      <c r="A8" s="84" t="s">
        <v>0</v>
      </c>
      <c r="B8" s="85"/>
      <c r="C8" s="85"/>
      <c r="D8" s="85"/>
      <c r="E8" s="125"/>
      <c r="F8" s="141">
        <v>2479051.33</v>
      </c>
      <c r="G8" s="43">
        <f>G9+G10</f>
        <v>2431727</v>
      </c>
      <c r="H8" s="43">
        <f>H9+H10</f>
        <v>2819670.96</v>
      </c>
      <c r="I8" s="43">
        <f>H8/F8*100</f>
        <v>113.7399184066108</v>
      </c>
      <c r="J8" s="43">
        <f>H8/G8*100</f>
        <v>115.95343391754092</v>
      </c>
    </row>
    <row r="9" spans="1:10" s="60" customFormat="1" x14ac:dyDescent="0.25">
      <c r="A9" s="118" t="s">
        <v>28</v>
      </c>
      <c r="B9" s="119"/>
      <c r="C9" s="119"/>
      <c r="D9" s="119"/>
      <c r="E9" s="126"/>
      <c r="F9" s="142">
        <v>2478920.7400000002</v>
      </c>
      <c r="G9" s="41">
        <v>2431395</v>
      </c>
      <c r="H9" s="41">
        <v>2819612.36</v>
      </c>
      <c r="I9" s="41">
        <f t="shared" ref="I9:I18" si="0">H9/F9*100</f>
        <v>113.74354631443357</v>
      </c>
      <c r="J9" s="41">
        <f t="shared" ref="J9:J18" si="1">H9/G9*100</f>
        <v>115.96685688668438</v>
      </c>
    </row>
    <row r="10" spans="1:10" s="60" customFormat="1" x14ac:dyDescent="0.25">
      <c r="A10" s="121" t="s">
        <v>29</v>
      </c>
      <c r="B10" s="120"/>
      <c r="C10" s="120"/>
      <c r="D10" s="120"/>
      <c r="E10" s="126"/>
      <c r="F10" s="142">
        <v>130.59</v>
      </c>
      <c r="G10" s="41">
        <v>332</v>
      </c>
      <c r="H10" s="41">
        <v>58.6</v>
      </c>
      <c r="I10" s="41">
        <f t="shared" si="0"/>
        <v>44.87326747836741</v>
      </c>
      <c r="J10" s="41">
        <f t="shared" si="1"/>
        <v>17.650602409638555</v>
      </c>
    </row>
    <row r="11" spans="1:10" x14ac:dyDescent="0.25">
      <c r="A11" s="44" t="s">
        <v>1</v>
      </c>
      <c r="B11" s="78"/>
      <c r="C11" s="78"/>
      <c r="D11" s="78"/>
      <c r="E11" s="127"/>
      <c r="F11" s="141">
        <v>2457298.96</v>
      </c>
      <c r="G11" s="43">
        <f>G12+G13</f>
        <v>2427997</v>
      </c>
      <c r="H11" s="43">
        <f>H12+H13</f>
        <v>2824964.84</v>
      </c>
      <c r="I11" s="43">
        <f t="shared" si="0"/>
        <v>114.96219572729562</v>
      </c>
      <c r="J11" s="43">
        <f t="shared" si="1"/>
        <v>116.34960174991977</v>
      </c>
    </row>
    <row r="12" spans="1:10" s="60" customFormat="1" x14ac:dyDescent="0.25">
      <c r="A12" s="122" t="s">
        <v>30</v>
      </c>
      <c r="B12" s="119"/>
      <c r="C12" s="119"/>
      <c r="D12" s="119"/>
      <c r="E12" s="128"/>
      <c r="F12" s="143">
        <v>2398963.4500000002</v>
      </c>
      <c r="G12" s="41">
        <v>2351758</v>
      </c>
      <c r="H12" s="41">
        <v>2773420.05</v>
      </c>
      <c r="I12" s="41">
        <f t="shared" si="0"/>
        <v>115.60909983851566</v>
      </c>
      <c r="J12" s="41">
        <f t="shared" si="1"/>
        <v>117.92965305103671</v>
      </c>
    </row>
    <row r="13" spans="1:10" s="60" customFormat="1" x14ac:dyDescent="0.25">
      <c r="A13" s="121" t="s">
        <v>31</v>
      </c>
      <c r="B13" s="120"/>
      <c r="C13" s="120"/>
      <c r="D13" s="120"/>
      <c r="E13" s="126"/>
      <c r="F13" s="142">
        <v>58335.51</v>
      </c>
      <c r="G13" s="41">
        <v>76239</v>
      </c>
      <c r="H13" s="41">
        <v>51544.79</v>
      </c>
      <c r="I13" s="41">
        <f t="shared" si="0"/>
        <v>88.359200082419775</v>
      </c>
      <c r="J13" s="41">
        <f t="shared" si="1"/>
        <v>67.609478088642291</v>
      </c>
    </row>
    <row r="14" spans="1:10" x14ac:dyDescent="0.25">
      <c r="A14" s="86" t="s">
        <v>48</v>
      </c>
      <c r="B14" s="85"/>
      <c r="C14" s="85"/>
      <c r="D14" s="85"/>
      <c r="E14" s="129"/>
      <c r="F14" s="144">
        <v>21752.37</v>
      </c>
      <c r="G14" s="43">
        <f>G8-G11</f>
        <v>3730</v>
      </c>
      <c r="H14" s="43">
        <f>H8-H11</f>
        <v>-5293.8799999998882</v>
      </c>
      <c r="I14" s="43">
        <f t="shared" si="0"/>
        <v>-24.337026264264026</v>
      </c>
      <c r="J14" s="43">
        <f t="shared" si="1"/>
        <v>-141.92707774798629</v>
      </c>
    </row>
    <row r="15" spans="1:10" s="60" customFormat="1" x14ac:dyDescent="0.25">
      <c r="A15" s="121" t="s">
        <v>32</v>
      </c>
      <c r="B15" s="120"/>
      <c r="C15" s="120"/>
      <c r="D15" s="120"/>
      <c r="E15" s="126"/>
      <c r="F15" s="142">
        <v>0</v>
      </c>
      <c r="G15" s="41">
        <v>0</v>
      </c>
      <c r="H15" s="41">
        <v>0</v>
      </c>
      <c r="I15" s="41"/>
      <c r="J15" s="41"/>
    </row>
    <row r="16" spans="1:10" s="60" customFormat="1" x14ac:dyDescent="0.25">
      <c r="A16" s="121" t="s">
        <v>33</v>
      </c>
      <c r="B16" s="120"/>
      <c r="C16" s="120"/>
      <c r="D16" s="120"/>
      <c r="E16" s="126"/>
      <c r="F16" s="142">
        <v>3779.04</v>
      </c>
      <c r="G16" s="41">
        <v>3730</v>
      </c>
      <c r="H16" s="41">
        <v>3992.2</v>
      </c>
      <c r="I16" s="41">
        <f t="shared" si="0"/>
        <v>105.64058596892332</v>
      </c>
      <c r="J16" s="41">
        <f t="shared" si="1"/>
        <v>107.02949061662197</v>
      </c>
    </row>
    <row r="17" spans="1:10" x14ac:dyDescent="0.25">
      <c r="A17" s="86" t="s">
        <v>2</v>
      </c>
      <c r="B17" s="85"/>
      <c r="C17" s="85"/>
      <c r="D17" s="85"/>
      <c r="E17" s="129"/>
      <c r="F17" s="144">
        <v>-3779.04</v>
      </c>
      <c r="G17" s="43">
        <f>G15-G16</f>
        <v>-3730</v>
      </c>
      <c r="H17" s="43">
        <f>H15-H16</f>
        <v>-3992.2</v>
      </c>
      <c r="I17" s="43">
        <f t="shared" si="0"/>
        <v>105.64058596892332</v>
      </c>
      <c r="J17" s="43">
        <f t="shared" si="1"/>
        <v>107.02949061662197</v>
      </c>
    </row>
    <row r="18" spans="1:10" x14ac:dyDescent="0.25">
      <c r="A18" s="86" t="s">
        <v>95</v>
      </c>
      <c r="B18" s="85"/>
      <c r="C18" s="85"/>
      <c r="D18" s="85"/>
      <c r="E18" s="129"/>
      <c r="F18" s="144">
        <v>17973.330000000002</v>
      </c>
      <c r="G18" s="43">
        <f>G14+G17</f>
        <v>0</v>
      </c>
      <c r="H18" s="43">
        <f>H14+H17</f>
        <v>-9286.079999999889</v>
      </c>
      <c r="I18" s="43">
        <f t="shared" si="0"/>
        <v>-51.66588495287121</v>
      </c>
      <c r="J18" s="43"/>
    </row>
    <row r="19" spans="1:10" ht="14.25" customHeight="1" x14ac:dyDescent="0.25">
      <c r="A19" s="91" t="s">
        <v>101</v>
      </c>
      <c r="B19" s="91"/>
      <c r="C19" s="91"/>
      <c r="D19" s="91"/>
      <c r="E19" s="91"/>
      <c r="F19" s="109">
        <v>-6841.04</v>
      </c>
      <c r="G19" s="40">
        <v>11132.29</v>
      </c>
      <c r="H19" s="68"/>
      <c r="I19" s="68"/>
      <c r="J19" s="62"/>
    </row>
    <row r="20" spans="1:10" ht="15" customHeight="1" x14ac:dyDescent="0.25">
      <c r="A20" s="93" t="s">
        <v>97</v>
      </c>
      <c r="B20" s="94"/>
      <c r="C20" s="94"/>
      <c r="D20" s="94"/>
      <c r="E20" s="95"/>
      <c r="F20" s="40">
        <v>11132.29</v>
      </c>
      <c r="G20" s="69"/>
      <c r="H20" s="70">
        <v>-9286.08</v>
      </c>
      <c r="I20" s="70"/>
      <c r="J20" s="64"/>
    </row>
    <row r="21" spans="1:10" ht="13.5" customHeight="1" x14ac:dyDescent="0.25">
      <c r="A21" s="92" t="s">
        <v>96</v>
      </c>
      <c r="B21" s="92"/>
      <c r="C21" s="92"/>
      <c r="D21" s="92"/>
      <c r="E21" s="92"/>
      <c r="F21" s="40">
        <v>11132.29</v>
      </c>
      <c r="G21" s="69"/>
      <c r="H21" s="70">
        <f>G19+H20</f>
        <v>1846.2100000000009</v>
      </c>
      <c r="I21" s="70"/>
      <c r="J21" s="63"/>
    </row>
    <row r="22" spans="1:10" ht="15.75" x14ac:dyDescent="0.25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8" x14ac:dyDescent="0.25">
      <c r="A23" s="45"/>
      <c r="B23" s="46"/>
      <c r="C23" s="46"/>
      <c r="D23" s="46"/>
      <c r="E23" s="46"/>
      <c r="F23" s="46"/>
      <c r="G23" s="46"/>
      <c r="H23" s="47"/>
      <c r="I23" s="47"/>
      <c r="J23" s="47"/>
    </row>
    <row r="24" spans="1:10" ht="17.25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x14ac:dyDescent="0.25">
      <c r="A25" s="88"/>
      <c r="B25" s="89"/>
      <c r="C25" s="89"/>
      <c r="D25" s="89"/>
      <c r="E25" s="89"/>
      <c r="F25" s="89"/>
      <c r="G25" s="89"/>
      <c r="H25" s="89"/>
      <c r="I25" s="89"/>
      <c r="J25" s="89"/>
    </row>
    <row r="26" spans="1:10" ht="9" customHeight="1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</row>
  </sheetData>
  <mergeCells count="19">
    <mergeCell ref="A25:J25"/>
    <mergeCell ref="A17:E17"/>
    <mergeCell ref="A18:E18"/>
    <mergeCell ref="A22:J22"/>
    <mergeCell ref="A19:E19"/>
    <mergeCell ref="A21:E21"/>
    <mergeCell ref="A20:E20"/>
    <mergeCell ref="A16:E16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5:E15"/>
    <mergeCell ref="A2:J2"/>
  </mergeCells>
  <pageMargins left="0.7" right="0.7" top="0.75" bottom="0.75" header="0.3" footer="0.3"/>
  <pageSetup paperSize="9" scale="6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0"/>
  <sheetViews>
    <sheetView topLeftCell="A13" workbookViewId="0">
      <selection activeCell="A7" sqref="A7:XFD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  <col min="10" max="10" width="15.42578125" bestFit="1" customWidth="1"/>
  </cols>
  <sheetData>
    <row r="1" spans="1:8" ht="18" customHeight="1" x14ac:dyDescent="0.25">
      <c r="A1" s="4"/>
      <c r="B1" s="4"/>
      <c r="C1" s="4"/>
      <c r="D1" s="79"/>
      <c r="E1" s="4"/>
      <c r="F1" s="4"/>
      <c r="G1" s="79"/>
      <c r="H1" s="4"/>
    </row>
    <row r="2" spans="1:8" ht="18" x14ac:dyDescent="0.25">
      <c r="A2" s="4"/>
      <c r="B2" s="4"/>
      <c r="C2" s="4"/>
      <c r="D2" s="79"/>
      <c r="E2" s="4"/>
      <c r="F2" s="4"/>
      <c r="G2" s="79"/>
      <c r="H2" s="5"/>
    </row>
    <row r="3" spans="1:8" ht="18" customHeight="1" x14ac:dyDescent="0.25">
      <c r="A3" s="81" t="s">
        <v>4</v>
      </c>
      <c r="B3" s="81"/>
      <c r="C3" s="81"/>
      <c r="D3" s="81"/>
      <c r="E3" s="81"/>
      <c r="F3" s="81"/>
      <c r="G3" s="81"/>
      <c r="H3" s="81"/>
    </row>
    <row r="4" spans="1:8" ht="18" x14ac:dyDescent="0.25">
      <c r="A4" s="4"/>
      <c r="B4" s="4"/>
      <c r="C4" s="4"/>
      <c r="D4" s="79"/>
      <c r="E4" s="4"/>
      <c r="F4" s="4"/>
      <c r="G4" s="79"/>
      <c r="H4" s="5"/>
    </row>
    <row r="5" spans="1:8" ht="15.75" customHeight="1" x14ac:dyDescent="0.25">
      <c r="A5" s="81" t="s">
        <v>34</v>
      </c>
      <c r="B5" s="81"/>
      <c r="C5" s="81"/>
      <c r="D5" s="81"/>
      <c r="E5" s="81"/>
      <c r="F5" s="81"/>
      <c r="G5" s="81"/>
      <c r="H5" s="81"/>
    </row>
    <row r="6" spans="1:8" ht="18" x14ac:dyDescent="0.25">
      <c r="A6" s="4"/>
      <c r="B6" s="4"/>
      <c r="C6" s="4"/>
      <c r="D6" s="79"/>
      <c r="E6" s="4"/>
      <c r="F6" s="4"/>
      <c r="G6" s="79"/>
      <c r="H6" s="5"/>
    </row>
    <row r="7" spans="1:8" s="116" customFormat="1" x14ac:dyDescent="0.25">
      <c r="A7" s="111" t="s">
        <v>5</v>
      </c>
      <c r="B7" s="115" t="s">
        <v>6</v>
      </c>
      <c r="C7" s="115" t="s">
        <v>3</v>
      </c>
      <c r="D7" s="115" t="s">
        <v>106</v>
      </c>
      <c r="E7" s="111" t="s">
        <v>27</v>
      </c>
      <c r="F7" s="111" t="s">
        <v>99</v>
      </c>
      <c r="G7" s="111" t="s">
        <v>100</v>
      </c>
      <c r="H7" s="111" t="s">
        <v>100</v>
      </c>
    </row>
    <row r="8" spans="1:8" x14ac:dyDescent="0.25">
      <c r="A8" s="26"/>
      <c r="B8" s="27"/>
      <c r="C8" s="25" t="s">
        <v>0</v>
      </c>
      <c r="D8" s="40">
        <f>D9+D16</f>
        <v>2479051.3299999996</v>
      </c>
      <c r="E8" s="40">
        <f>E9+E16</f>
        <v>2431727</v>
      </c>
      <c r="F8" s="40">
        <f>F9+F16</f>
        <v>2819670.96</v>
      </c>
      <c r="G8" s="40">
        <f>F8/D8*100</f>
        <v>113.73991840661081</v>
      </c>
      <c r="H8" s="40">
        <f>F8/E8*100</f>
        <v>115.95343391754092</v>
      </c>
    </row>
    <row r="9" spans="1:8" ht="15.75" customHeight="1" x14ac:dyDescent="0.25">
      <c r="A9" s="8">
        <v>6</v>
      </c>
      <c r="B9" s="8"/>
      <c r="C9" s="8" t="s">
        <v>7</v>
      </c>
      <c r="D9" s="41">
        <f>D10+D11+D12+D13+D15+D14</f>
        <v>2478920.7399999998</v>
      </c>
      <c r="E9" s="41">
        <f>E10+E11+E12+E13+E15+E14</f>
        <v>2431395</v>
      </c>
      <c r="F9" s="41">
        <f>F10+F11+F12+F13+F15+F14</f>
        <v>2819612.36</v>
      </c>
      <c r="G9" s="40">
        <f t="shared" ref="G9:G17" si="0">F9/D9*100</f>
        <v>113.7435463144336</v>
      </c>
      <c r="H9" s="40">
        <f t="shared" ref="H9:H17" si="1">F9/E9*100</f>
        <v>115.96685688668438</v>
      </c>
    </row>
    <row r="10" spans="1:8" ht="38.25" x14ac:dyDescent="0.25">
      <c r="A10" s="8"/>
      <c r="B10" s="13">
        <v>63</v>
      </c>
      <c r="C10" s="13" t="s">
        <v>23</v>
      </c>
      <c r="D10" s="42">
        <v>1998095.07</v>
      </c>
      <c r="E10" s="42">
        <v>1957767</v>
      </c>
      <c r="F10" s="42">
        <v>2401670.7400000002</v>
      </c>
      <c r="G10" s="40">
        <f t="shared" si="0"/>
        <v>120.1980214084608</v>
      </c>
      <c r="H10" s="40">
        <f t="shared" si="1"/>
        <v>122.67398214394258</v>
      </c>
    </row>
    <row r="11" spans="1:8" x14ac:dyDescent="0.25">
      <c r="A11" s="8"/>
      <c r="B11" s="13">
        <v>64</v>
      </c>
      <c r="C11" s="13" t="s">
        <v>49</v>
      </c>
      <c r="D11" s="42">
        <v>0.56000000000000005</v>
      </c>
      <c r="E11" s="42">
        <v>3</v>
      </c>
      <c r="F11" s="42">
        <v>0.05</v>
      </c>
      <c r="G11" s="40">
        <f t="shared" si="0"/>
        <v>8.9285714285714288</v>
      </c>
      <c r="H11" s="40">
        <f t="shared" si="1"/>
        <v>1.6666666666666667</v>
      </c>
    </row>
    <row r="12" spans="1:8" ht="25.5" x14ac:dyDescent="0.25">
      <c r="A12" s="9"/>
      <c r="B12" s="9">
        <v>65</v>
      </c>
      <c r="C12" s="33" t="s">
        <v>50</v>
      </c>
      <c r="D12" s="42">
        <v>102233.06</v>
      </c>
      <c r="E12" s="42">
        <v>90915</v>
      </c>
      <c r="F12" s="42">
        <v>34369.11</v>
      </c>
      <c r="G12" s="40">
        <f t="shared" si="0"/>
        <v>33.618391154485643</v>
      </c>
      <c r="H12" s="40">
        <f t="shared" si="1"/>
        <v>37.803563768355062</v>
      </c>
    </row>
    <row r="13" spans="1:8" ht="38.25" x14ac:dyDescent="0.25">
      <c r="A13" s="9"/>
      <c r="B13" s="9">
        <v>66</v>
      </c>
      <c r="C13" s="33" t="s">
        <v>51</v>
      </c>
      <c r="D13" s="42">
        <v>838.14</v>
      </c>
      <c r="E13" s="42">
        <v>661</v>
      </c>
      <c r="F13" s="42">
        <v>1795.15</v>
      </c>
      <c r="G13" s="40">
        <f t="shared" si="0"/>
        <v>214.18259479323262</v>
      </c>
      <c r="H13" s="40">
        <f t="shared" si="1"/>
        <v>271.58093797276854</v>
      </c>
    </row>
    <row r="14" spans="1:8" ht="38.25" x14ac:dyDescent="0.25">
      <c r="A14" s="9"/>
      <c r="B14" s="9">
        <v>67</v>
      </c>
      <c r="C14" s="13" t="s">
        <v>24</v>
      </c>
      <c r="D14" s="42">
        <v>376183.4</v>
      </c>
      <c r="E14" s="42">
        <v>382049</v>
      </c>
      <c r="F14" s="42">
        <v>380968.17</v>
      </c>
      <c r="G14" s="40">
        <f t="shared" si="0"/>
        <v>101.27192481114264</v>
      </c>
      <c r="H14" s="40">
        <f t="shared" si="1"/>
        <v>99.71709649809317</v>
      </c>
    </row>
    <row r="15" spans="1:8" ht="25.5" x14ac:dyDescent="0.25">
      <c r="A15" s="9"/>
      <c r="B15" s="9">
        <v>68</v>
      </c>
      <c r="C15" s="13" t="s">
        <v>92</v>
      </c>
      <c r="D15" s="42">
        <v>1570.51</v>
      </c>
      <c r="E15" s="42">
        <v>0</v>
      </c>
      <c r="F15" s="42">
        <v>809.14</v>
      </c>
      <c r="G15" s="40">
        <f t="shared" si="0"/>
        <v>51.520843547637398</v>
      </c>
      <c r="H15" s="40">
        <v>0</v>
      </c>
    </row>
    <row r="16" spans="1:8" ht="25.5" x14ac:dyDescent="0.25">
      <c r="A16" s="11">
        <v>7</v>
      </c>
      <c r="B16" s="12"/>
      <c r="C16" s="17" t="s">
        <v>8</v>
      </c>
      <c r="D16" s="41">
        <f>D17</f>
        <v>130.59</v>
      </c>
      <c r="E16" s="41">
        <f>E17</f>
        <v>332</v>
      </c>
      <c r="F16" s="41">
        <f>F17</f>
        <v>58.6</v>
      </c>
      <c r="G16" s="40">
        <f t="shared" si="0"/>
        <v>44.87326747836741</v>
      </c>
      <c r="H16" s="40">
        <f t="shared" si="1"/>
        <v>17.650602409638555</v>
      </c>
    </row>
    <row r="17" spans="1:8" ht="38.25" x14ac:dyDescent="0.25">
      <c r="A17" s="13"/>
      <c r="B17" s="13">
        <v>72</v>
      </c>
      <c r="C17" s="18" t="s">
        <v>22</v>
      </c>
      <c r="D17" s="42">
        <v>130.59</v>
      </c>
      <c r="E17" s="42">
        <v>332</v>
      </c>
      <c r="F17" s="42">
        <v>58.6</v>
      </c>
      <c r="G17" s="40">
        <f t="shared" si="0"/>
        <v>44.87326747836741</v>
      </c>
      <c r="H17" s="40">
        <f t="shared" si="1"/>
        <v>17.650602409638555</v>
      </c>
    </row>
    <row r="20" spans="1:8" ht="15.75" x14ac:dyDescent="0.25">
      <c r="A20" s="81" t="s">
        <v>35</v>
      </c>
      <c r="B20" s="96"/>
      <c r="C20" s="96"/>
      <c r="D20" s="96"/>
      <c r="E20" s="96"/>
      <c r="F20" s="96"/>
      <c r="G20" s="96"/>
      <c r="H20" s="96"/>
    </row>
    <row r="21" spans="1:8" ht="18" x14ac:dyDescent="0.25">
      <c r="A21" s="4"/>
      <c r="B21" s="4"/>
      <c r="C21" s="4"/>
      <c r="D21" s="79"/>
      <c r="E21" s="4"/>
      <c r="F21" s="4"/>
      <c r="G21" s="79"/>
      <c r="H21" s="5"/>
    </row>
    <row r="22" spans="1:8" s="116" customFormat="1" x14ac:dyDescent="0.25">
      <c r="A22" s="111" t="s">
        <v>5</v>
      </c>
      <c r="B22" s="115" t="s">
        <v>6</v>
      </c>
      <c r="C22" s="115" t="s">
        <v>9</v>
      </c>
      <c r="D22" s="115" t="s">
        <v>106</v>
      </c>
      <c r="E22" s="111" t="s">
        <v>27</v>
      </c>
      <c r="F22" s="111" t="s">
        <v>99</v>
      </c>
      <c r="G22" s="111" t="s">
        <v>100</v>
      </c>
      <c r="H22" s="111" t="s">
        <v>100</v>
      </c>
    </row>
    <row r="23" spans="1:8" x14ac:dyDescent="0.25">
      <c r="A23" s="26"/>
      <c r="B23" s="27"/>
      <c r="C23" s="25" t="s">
        <v>1</v>
      </c>
      <c r="D23" s="40">
        <f>D24+D29</f>
        <v>2457298.9599999995</v>
      </c>
      <c r="E23" s="40">
        <f>E24+E29</f>
        <v>2427997</v>
      </c>
      <c r="F23" s="40">
        <f>F24+F29</f>
        <v>2824964.84</v>
      </c>
      <c r="G23" s="40">
        <f>F23/D23*100</f>
        <v>114.96219572729565</v>
      </c>
      <c r="H23" s="40">
        <f>F23/E23*100</f>
        <v>116.34960174991977</v>
      </c>
    </row>
    <row r="24" spans="1:8" ht="15.75" customHeight="1" x14ac:dyDescent="0.25">
      <c r="A24" s="8">
        <v>3</v>
      </c>
      <c r="B24" s="8"/>
      <c r="C24" s="8" t="s">
        <v>10</v>
      </c>
      <c r="D24" s="41">
        <f>D25+D26+D27+D28</f>
        <v>2398963.4499999997</v>
      </c>
      <c r="E24" s="41">
        <f>E25+E26+E27+E28</f>
        <v>2351758</v>
      </c>
      <c r="F24" s="41">
        <f>F25+F26+F27+F28</f>
        <v>2773420.05</v>
      </c>
      <c r="G24" s="40">
        <f t="shared" ref="G24:G30" si="2">F24/D24*100</f>
        <v>115.60909983851569</v>
      </c>
      <c r="H24" s="40">
        <f t="shared" ref="H24:H30" si="3">F24/E24*100</f>
        <v>117.92965305103671</v>
      </c>
    </row>
    <row r="25" spans="1:8" ht="15.75" customHeight="1" x14ac:dyDescent="0.25">
      <c r="A25" s="8"/>
      <c r="B25" s="13">
        <v>31</v>
      </c>
      <c r="C25" s="13" t="s">
        <v>11</v>
      </c>
      <c r="D25" s="42">
        <v>1824844.65</v>
      </c>
      <c r="E25" s="42">
        <v>1782813</v>
      </c>
      <c r="F25" s="42">
        <v>2094660.02</v>
      </c>
      <c r="G25" s="40">
        <f t="shared" si="2"/>
        <v>114.78566243981372</v>
      </c>
      <c r="H25" s="40">
        <f t="shared" si="3"/>
        <v>117.49185248256549</v>
      </c>
    </row>
    <row r="26" spans="1:8" x14ac:dyDescent="0.25">
      <c r="A26" s="9"/>
      <c r="B26" s="9">
        <v>32</v>
      </c>
      <c r="C26" s="9" t="s">
        <v>19</v>
      </c>
      <c r="D26" s="42">
        <v>562597.71</v>
      </c>
      <c r="E26" s="42">
        <v>553220</v>
      </c>
      <c r="F26" s="42">
        <v>662483.74</v>
      </c>
      <c r="G26" s="40">
        <f t="shared" si="2"/>
        <v>117.75443238117695</v>
      </c>
      <c r="H26" s="40">
        <f t="shared" si="3"/>
        <v>119.75050432016197</v>
      </c>
    </row>
    <row r="27" spans="1:8" x14ac:dyDescent="0.25">
      <c r="A27" s="9"/>
      <c r="B27" s="9">
        <v>34</v>
      </c>
      <c r="C27" s="9" t="s">
        <v>52</v>
      </c>
      <c r="D27" s="42">
        <v>11521.09</v>
      </c>
      <c r="E27" s="42">
        <v>15725</v>
      </c>
      <c r="F27" s="42">
        <v>14909.44</v>
      </c>
      <c r="G27" s="40">
        <f t="shared" si="2"/>
        <v>129.40997770176259</v>
      </c>
      <c r="H27" s="40">
        <f t="shared" si="3"/>
        <v>94.813608903020679</v>
      </c>
    </row>
    <row r="28" spans="1:8" x14ac:dyDescent="0.25">
      <c r="A28" s="9"/>
      <c r="B28" s="9">
        <v>38</v>
      </c>
      <c r="C28" s="9" t="s">
        <v>53</v>
      </c>
      <c r="D28" s="42">
        <v>0</v>
      </c>
      <c r="E28" s="42">
        <v>0</v>
      </c>
      <c r="F28" s="42">
        <v>1366.85</v>
      </c>
      <c r="G28" s="40">
        <v>0</v>
      </c>
      <c r="H28" s="40">
        <v>0</v>
      </c>
    </row>
    <row r="29" spans="1:8" ht="25.5" x14ac:dyDescent="0.25">
      <c r="A29" s="11">
        <v>4</v>
      </c>
      <c r="B29" s="12"/>
      <c r="C29" s="17" t="s">
        <v>12</v>
      </c>
      <c r="D29" s="41">
        <f>D30</f>
        <v>58335.51</v>
      </c>
      <c r="E29" s="41">
        <f>E30</f>
        <v>76239</v>
      </c>
      <c r="F29" s="41">
        <f>F30</f>
        <v>51544.79</v>
      </c>
      <c r="G29" s="40">
        <f t="shared" si="2"/>
        <v>88.359200082419775</v>
      </c>
      <c r="H29" s="40">
        <f t="shared" si="3"/>
        <v>67.609478088642291</v>
      </c>
    </row>
    <row r="30" spans="1:8" ht="38.25" x14ac:dyDescent="0.25">
      <c r="A30" s="13"/>
      <c r="B30" s="13">
        <v>42</v>
      </c>
      <c r="C30" s="18" t="s">
        <v>25</v>
      </c>
      <c r="D30" s="42">
        <v>58335.51</v>
      </c>
      <c r="E30" s="42">
        <v>76239</v>
      </c>
      <c r="F30" s="42">
        <v>51544.79</v>
      </c>
      <c r="G30" s="40">
        <f t="shared" si="2"/>
        <v>88.359200082419775</v>
      </c>
      <c r="H30" s="40">
        <f t="shared" si="3"/>
        <v>67.609478088642291</v>
      </c>
    </row>
  </sheetData>
  <mergeCells count="3">
    <mergeCell ref="A20:H20"/>
    <mergeCell ref="A3:H3"/>
    <mergeCell ref="A5:H5"/>
  </mergeCells>
  <pageMargins left="0.7" right="0.7" top="0.75" bottom="0.75" header="0.3" footer="0.3"/>
  <pageSetup paperSize="9" scale="7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0"/>
  <sheetViews>
    <sheetView topLeftCell="A12" workbookViewId="0">
      <selection sqref="A1:F39"/>
    </sheetView>
  </sheetViews>
  <sheetFormatPr defaultRowHeight="15" x14ac:dyDescent="0.25"/>
  <cols>
    <col min="1" max="6" width="25.28515625" customWidth="1"/>
    <col min="7" max="8" width="9.140625" style="60"/>
  </cols>
  <sheetData>
    <row r="1" spans="1:18" ht="18" x14ac:dyDescent="0.25">
      <c r="C1" s="16"/>
      <c r="D1" s="16"/>
      <c r="E1" s="79"/>
      <c r="F1" s="5"/>
    </row>
    <row r="2" spans="1:18" ht="18" customHeight="1" x14ac:dyDescent="0.25">
      <c r="A2" s="81" t="s">
        <v>4</v>
      </c>
      <c r="B2" s="81"/>
      <c r="C2" s="81"/>
      <c r="D2" s="81"/>
      <c r="E2" s="81"/>
      <c r="F2" s="81"/>
    </row>
    <row r="3" spans="1:18" ht="18" x14ac:dyDescent="0.25">
      <c r="A3" s="16"/>
      <c r="B3" s="79"/>
      <c r="C3" s="16"/>
      <c r="D3" s="16"/>
      <c r="E3" s="79"/>
      <c r="F3" s="5"/>
    </row>
    <row r="4" spans="1:18" ht="15.75" customHeight="1" x14ac:dyDescent="0.25">
      <c r="A4" s="81" t="s">
        <v>36</v>
      </c>
      <c r="B4" s="81"/>
      <c r="C4" s="81"/>
      <c r="D4" s="81"/>
      <c r="E4" s="81"/>
      <c r="F4" s="81"/>
    </row>
    <row r="5" spans="1:18" ht="18" x14ac:dyDescent="0.25">
      <c r="A5" s="16"/>
      <c r="B5" s="79"/>
      <c r="C5" s="16"/>
      <c r="D5" s="16"/>
      <c r="E5" s="79"/>
      <c r="F5" s="5"/>
    </row>
    <row r="6" spans="1:18" s="116" customFormat="1" x14ac:dyDescent="0.25">
      <c r="A6" s="111" t="s">
        <v>38</v>
      </c>
      <c r="B6" s="115" t="s">
        <v>106</v>
      </c>
      <c r="C6" s="111" t="s">
        <v>27</v>
      </c>
      <c r="D6" s="111" t="s">
        <v>99</v>
      </c>
      <c r="E6" s="111" t="s">
        <v>100</v>
      </c>
      <c r="F6" s="111" t="s">
        <v>100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x14ac:dyDescent="0.25">
      <c r="A7" s="28" t="s">
        <v>0</v>
      </c>
      <c r="B7" s="110">
        <f>B8+B10+B12+B17+B19</f>
        <v>266216.23</v>
      </c>
      <c r="C7" s="110">
        <f>C8+C10+C12+C17+C19</f>
        <v>2431727</v>
      </c>
      <c r="D7" s="110">
        <f>D8+D10+D12+D17+D19</f>
        <v>2819670.96</v>
      </c>
      <c r="E7" s="40">
        <f>D7/B7*100</f>
        <v>1059.1656864797462</v>
      </c>
      <c r="F7" s="40">
        <f>D7/C7*100</f>
        <v>115.95343391754092</v>
      </c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x14ac:dyDescent="0.25">
      <c r="A8" s="17" t="s">
        <v>40</v>
      </c>
      <c r="B8" s="110">
        <f>B9</f>
        <v>36847.019999999997</v>
      </c>
      <c r="C8" s="110">
        <f>C9</f>
        <v>36603</v>
      </c>
      <c r="D8" s="110">
        <f>D9</f>
        <v>40586.839999999997</v>
      </c>
      <c r="E8" s="40">
        <f t="shared" ref="E8:E20" si="0">D8/B8*100</f>
        <v>110.14958604522155</v>
      </c>
      <c r="F8" s="40">
        <f t="shared" ref="F8:F20" si="1">D8/C8*100</f>
        <v>110.88391661885638</v>
      </c>
    </row>
    <row r="9" spans="1:18" x14ac:dyDescent="0.25">
      <c r="A9" s="10" t="s">
        <v>89</v>
      </c>
      <c r="B9" s="130">
        <v>36847.019999999997</v>
      </c>
      <c r="C9" s="42">
        <v>36603</v>
      </c>
      <c r="D9" s="42">
        <v>40586.839999999997</v>
      </c>
      <c r="E9" s="40">
        <f t="shared" si="0"/>
        <v>110.14958604522155</v>
      </c>
      <c r="F9" s="40">
        <f t="shared" si="1"/>
        <v>110.88391661885638</v>
      </c>
    </row>
    <row r="10" spans="1:18" s="37" customFormat="1" x14ac:dyDescent="0.25">
      <c r="A10" s="36" t="s">
        <v>41</v>
      </c>
      <c r="B10" s="41">
        <f>B11</f>
        <v>163778.79999999999</v>
      </c>
      <c r="C10" s="41">
        <f>C11</f>
        <v>91579</v>
      </c>
      <c r="D10" s="41">
        <f>D11</f>
        <v>36973.449999999997</v>
      </c>
      <c r="E10" s="40">
        <f t="shared" si="0"/>
        <v>22.575235622681326</v>
      </c>
      <c r="F10" s="40">
        <f t="shared" si="1"/>
        <v>40.37328426822743</v>
      </c>
      <c r="G10" s="58"/>
      <c r="H10" s="60"/>
    </row>
    <row r="11" spans="1:18" x14ac:dyDescent="0.25">
      <c r="A11" s="9" t="s">
        <v>70</v>
      </c>
      <c r="B11" s="131">
        <v>163778.79999999999</v>
      </c>
      <c r="C11" s="42">
        <v>91579</v>
      </c>
      <c r="D11" s="42">
        <v>36973.449999999997</v>
      </c>
      <c r="E11" s="40">
        <f t="shared" si="0"/>
        <v>22.575235622681326</v>
      </c>
      <c r="F11" s="40">
        <f t="shared" si="1"/>
        <v>40.37328426822743</v>
      </c>
    </row>
    <row r="12" spans="1:18" s="37" customFormat="1" x14ac:dyDescent="0.25">
      <c r="A12" s="8" t="s">
        <v>39</v>
      </c>
      <c r="B12" s="41">
        <v>58796.6</v>
      </c>
      <c r="C12" s="41">
        <f>C13+C14+C15+C16</f>
        <v>2296550</v>
      </c>
      <c r="D12" s="41">
        <f>D13+D14+D15+D16</f>
        <v>2742052.07</v>
      </c>
      <c r="E12" s="40">
        <f t="shared" si="0"/>
        <v>4663.6235258501338</v>
      </c>
      <c r="F12" s="40">
        <f t="shared" si="1"/>
        <v>119.39875334741241</v>
      </c>
      <c r="G12" s="58"/>
      <c r="H12" s="60"/>
    </row>
    <row r="13" spans="1:18" ht="25.5" x14ac:dyDescent="0.25">
      <c r="A13" s="31" t="s">
        <v>66</v>
      </c>
      <c r="B13" s="132">
        <v>273876.57</v>
      </c>
      <c r="C13" s="42">
        <v>64906</v>
      </c>
      <c r="D13" s="42">
        <v>58606.37</v>
      </c>
      <c r="E13" s="40">
        <f t="shared" si="0"/>
        <v>21.398825755704475</v>
      </c>
      <c r="F13" s="40">
        <f t="shared" si="1"/>
        <v>90.294225495331716</v>
      </c>
    </row>
    <row r="14" spans="1:18" ht="25.5" x14ac:dyDescent="0.25">
      <c r="A14" s="31" t="s">
        <v>64</v>
      </c>
      <c r="B14" s="132">
        <v>1886806.16</v>
      </c>
      <c r="C14" s="42">
        <v>273877</v>
      </c>
      <c r="D14" s="42">
        <v>281774.96000000002</v>
      </c>
      <c r="E14" s="40">
        <f t="shared" si="0"/>
        <v>14.933964387735518</v>
      </c>
      <c r="F14" s="40">
        <f t="shared" si="1"/>
        <v>102.88376168864126</v>
      </c>
    </row>
    <row r="15" spans="1:18" ht="25.5" x14ac:dyDescent="0.25">
      <c r="A15" s="14" t="s">
        <v>73</v>
      </c>
      <c r="B15" s="133">
        <v>52152.37</v>
      </c>
      <c r="C15" s="42">
        <v>1902552</v>
      </c>
      <c r="D15" s="42">
        <v>2346224.48</v>
      </c>
      <c r="E15" s="40">
        <f t="shared" si="0"/>
        <v>4498.7878403225013</v>
      </c>
      <c r="F15" s="40">
        <f t="shared" si="1"/>
        <v>123.31986090261921</v>
      </c>
    </row>
    <row r="16" spans="1:18" ht="25.5" x14ac:dyDescent="0.25">
      <c r="A16" s="31" t="s">
        <v>79</v>
      </c>
      <c r="B16" s="132"/>
      <c r="C16" s="42">
        <v>55215</v>
      </c>
      <c r="D16" s="42">
        <v>55446.26</v>
      </c>
      <c r="E16" s="40">
        <v>0</v>
      </c>
      <c r="F16" s="40">
        <f t="shared" si="1"/>
        <v>100.41883546137824</v>
      </c>
    </row>
    <row r="17" spans="1:15" s="37" customFormat="1" x14ac:dyDescent="0.25">
      <c r="A17" s="28" t="s">
        <v>90</v>
      </c>
      <c r="B17" s="41">
        <f>B18</f>
        <v>6663.22</v>
      </c>
      <c r="C17" s="41">
        <f>C18</f>
        <v>6663</v>
      </c>
      <c r="D17" s="41"/>
      <c r="E17" s="40">
        <f t="shared" si="0"/>
        <v>0</v>
      </c>
      <c r="F17" s="40">
        <f t="shared" si="1"/>
        <v>0</v>
      </c>
      <c r="G17" s="58"/>
      <c r="H17" s="60"/>
    </row>
    <row r="18" spans="1:15" x14ac:dyDescent="0.25">
      <c r="A18" s="10" t="s">
        <v>87</v>
      </c>
      <c r="B18" s="130">
        <v>6663.22</v>
      </c>
      <c r="C18" s="42">
        <v>6663</v>
      </c>
      <c r="D18" s="42"/>
      <c r="E18" s="40">
        <f t="shared" si="0"/>
        <v>0</v>
      </c>
      <c r="F18" s="40">
        <f t="shared" si="1"/>
        <v>0</v>
      </c>
    </row>
    <row r="19" spans="1:15" s="37" customFormat="1" x14ac:dyDescent="0.25">
      <c r="A19" s="38" t="s">
        <v>91</v>
      </c>
      <c r="B19" s="41">
        <f>B20</f>
        <v>130.59</v>
      </c>
      <c r="C19" s="41">
        <f>C20</f>
        <v>332</v>
      </c>
      <c r="D19" s="41">
        <f>D20</f>
        <v>58.6</v>
      </c>
      <c r="E19" s="40">
        <f t="shared" si="0"/>
        <v>44.87326747836741</v>
      </c>
      <c r="F19" s="40">
        <f t="shared" si="1"/>
        <v>17.650602409638555</v>
      </c>
      <c r="G19" s="58"/>
      <c r="H19" s="60"/>
    </row>
    <row r="20" spans="1:15" ht="25.5" x14ac:dyDescent="0.25">
      <c r="A20" s="31" t="s">
        <v>71</v>
      </c>
      <c r="B20" s="132">
        <v>130.59</v>
      </c>
      <c r="C20" s="42">
        <v>332</v>
      </c>
      <c r="D20" s="42">
        <v>58.6</v>
      </c>
      <c r="E20" s="40">
        <f t="shared" si="0"/>
        <v>44.87326747836741</v>
      </c>
      <c r="F20" s="40">
        <f t="shared" si="1"/>
        <v>17.650602409638555</v>
      </c>
    </row>
    <row r="23" spans="1:15" ht="15.75" customHeight="1" x14ac:dyDescent="0.25">
      <c r="A23" s="81" t="s">
        <v>37</v>
      </c>
      <c r="B23" s="81"/>
      <c r="C23" s="81"/>
      <c r="D23" s="81"/>
      <c r="E23" s="81"/>
      <c r="F23" s="81"/>
    </row>
    <row r="24" spans="1:15" ht="18" x14ac:dyDescent="0.25">
      <c r="A24" s="16"/>
      <c r="B24" s="79"/>
      <c r="C24" s="16"/>
      <c r="D24" s="16"/>
      <c r="E24" s="79"/>
      <c r="F24" s="5"/>
    </row>
    <row r="25" spans="1:15" s="117" customFormat="1" x14ac:dyDescent="0.25">
      <c r="A25" s="111" t="s">
        <v>38</v>
      </c>
      <c r="B25" s="115" t="s">
        <v>106</v>
      </c>
      <c r="C25" s="111" t="s">
        <v>27</v>
      </c>
      <c r="D25" s="111" t="s">
        <v>99</v>
      </c>
      <c r="E25" s="111" t="s">
        <v>100</v>
      </c>
      <c r="F25" s="111" t="s">
        <v>100</v>
      </c>
      <c r="G25" s="58"/>
      <c r="H25" s="58"/>
      <c r="I25" s="58"/>
      <c r="J25" s="58"/>
      <c r="K25" s="58"/>
      <c r="L25" s="58"/>
      <c r="M25" s="58"/>
      <c r="N25" s="58"/>
      <c r="O25" s="58"/>
    </row>
    <row r="26" spans="1:15" x14ac:dyDescent="0.25">
      <c r="A26" s="28" t="s">
        <v>1</v>
      </c>
      <c r="B26" s="134">
        <f>B27+B29+B31+B36+B38</f>
        <v>2461078.0000000005</v>
      </c>
      <c r="C26" s="134">
        <f>C27+C29+C31+C36+C38</f>
        <v>2431727</v>
      </c>
      <c r="D26" s="134">
        <f>D27+D29+D31+D36+D38</f>
        <v>2828957.04</v>
      </c>
      <c r="E26" s="40">
        <f>D26/B26*100</f>
        <v>114.94788218821182</v>
      </c>
      <c r="F26" s="40">
        <f>D26/C26*100</f>
        <v>116.33530573127658</v>
      </c>
      <c r="I26" s="60"/>
      <c r="J26" s="60"/>
      <c r="K26" s="60"/>
      <c r="L26" s="60"/>
      <c r="M26" s="60"/>
      <c r="N26" s="60"/>
      <c r="O26" s="60"/>
    </row>
    <row r="27" spans="1:15" ht="15.75" customHeight="1" x14ac:dyDescent="0.25">
      <c r="A27" s="17" t="s">
        <v>40</v>
      </c>
      <c r="B27" s="134">
        <f>B28</f>
        <v>36847.019999999997</v>
      </c>
      <c r="C27" s="134">
        <f>C28</f>
        <v>36603</v>
      </c>
      <c r="D27" s="134">
        <f>D28</f>
        <v>40586.839999999997</v>
      </c>
      <c r="E27" s="40">
        <f t="shared" ref="E27:E39" si="2">D27/B27*100</f>
        <v>110.14958604522155</v>
      </c>
      <c r="F27" s="40">
        <f t="shared" ref="F27:F39" si="3">D27/C27*100</f>
        <v>110.88391661885638</v>
      </c>
    </row>
    <row r="28" spans="1:15" x14ac:dyDescent="0.25">
      <c r="A28" s="10" t="s">
        <v>89</v>
      </c>
      <c r="B28" s="135">
        <v>36847.019999999997</v>
      </c>
      <c r="C28" s="136">
        <v>36603</v>
      </c>
      <c r="D28" s="136">
        <v>40586.839999999997</v>
      </c>
      <c r="E28" s="40">
        <f t="shared" si="2"/>
        <v>110.14958604522155</v>
      </c>
      <c r="F28" s="40">
        <f t="shared" si="3"/>
        <v>110.88391661885638</v>
      </c>
    </row>
    <row r="29" spans="1:15" x14ac:dyDescent="0.25">
      <c r="A29" s="36" t="s">
        <v>41</v>
      </c>
      <c r="B29" s="137">
        <f>B30</f>
        <v>145805.47</v>
      </c>
      <c r="C29" s="137">
        <f>C30</f>
        <v>91579</v>
      </c>
      <c r="D29" s="137">
        <f>D30</f>
        <v>15940.15</v>
      </c>
      <c r="E29" s="40">
        <f t="shared" si="2"/>
        <v>10.932477361788964</v>
      </c>
      <c r="F29" s="40">
        <f t="shared" si="3"/>
        <v>17.405900916148898</v>
      </c>
    </row>
    <row r="30" spans="1:15" x14ac:dyDescent="0.25">
      <c r="A30" s="9" t="s">
        <v>70</v>
      </c>
      <c r="B30" s="138">
        <v>145805.47</v>
      </c>
      <c r="C30" s="136">
        <v>91579</v>
      </c>
      <c r="D30" s="136">
        <v>15940.15</v>
      </c>
      <c r="E30" s="40">
        <f t="shared" si="2"/>
        <v>10.932477361788964</v>
      </c>
      <c r="F30" s="40">
        <f t="shared" si="3"/>
        <v>17.405900916148898</v>
      </c>
    </row>
    <row r="31" spans="1:15" x14ac:dyDescent="0.25">
      <c r="A31" s="8" t="s">
        <v>39</v>
      </c>
      <c r="B31" s="137">
        <f>B32+B33+B34+B35</f>
        <v>2271631.7000000002</v>
      </c>
      <c r="C31" s="137">
        <f>C32+C33+C34+C35</f>
        <v>2296550</v>
      </c>
      <c r="D31" s="137">
        <f>D32+D33+D34+D35</f>
        <v>2772371.4499999997</v>
      </c>
      <c r="E31" s="40">
        <f t="shared" si="2"/>
        <v>122.04317495657415</v>
      </c>
      <c r="F31" s="40">
        <f t="shared" si="3"/>
        <v>120.71896758180749</v>
      </c>
    </row>
    <row r="32" spans="1:15" ht="25.5" x14ac:dyDescent="0.25">
      <c r="A32" s="31" t="s">
        <v>66</v>
      </c>
      <c r="B32" s="139">
        <v>58796.6</v>
      </c>
      <c r="C32" s="136">
        <v>64906</v>
      </c>
      <c r="D32" s="136">
        <v>58606.37</v>
      </c>
      <c r="E32" s="40">
        <f t="shared" si="2"/>
        <v>99.6764608837926</v>
      </c>
      <c r="F32" s="40">
        <f t="shared" si="3"/>
        <v>90.294225495331716</v>
      </c>
    </row>
    <row r="33" spans="1:6" ht="25.5" x14ac:dyDescent="0.25">
      <c r="A33" s="31" t="s">
        <v>64</v>
      </c>
      <c r="B33" s="139">
        <v>273876.57</v>
      </c>
      <c r="C33" s="136">
        <v>273877</v>
      </c>
      <c r="D33" s="136">
        <v>281774.96000000002</v>
      </c>
      <c r="E33" s="40">
        <f t="shared" si="2"/>
        <v>102.88392322132557</v>
      </c>
      <c r="F33" s="40">
        <f t="shared" si="3"/>
        <v>102.88376168864126</v>
      </c>
    </row>
    <row r="34" spans="1:6" ht="25.5" x14ac:dyDescent="0.25">
      <c r="A34" s="14" t="s">
        <v>73</v>
      </c>
      <c r="B34" s="140">
        <v>1886806.16</v>
      </c>
      <c r="C34" s="136">
        <v>1902552</v>
      </c>
      <c r="D34" s="136">
        <v>2352409.7799999998</v>
      </c>
      <c r="E34" s="40">
        <f t="shared" si="2"/>
        <v>124.67681258789192</v>
      </c>
      <c r="F34" s="40">
        <f t="shared" si="3"/>
        <v>123.64496633994759</v>
      </c>
    </row>
    <row r="35" spans="1:6" ht="25.5" x14ac:dyDescent="0.25">
      <c r="A35" s="31" t="s">
        <v>79</v>
      </c>
      <c r="B35" s="139">
        <v>52152.37</v>
      </c>
      <c r="C35" s="136">
        <v>55215</v>
      </c>
      <c r="D35" s="136">
        <v>79580.34</v>
      </c>
      <c r="E35" s="40">
        <f t="shared" si="2"/>
        <v>152.59199150489229</v>
      </c>
      <c r="F35" s="40">
        <f t="shared" si="3"/>
        <v>144.12811735941321</v>
      </c>
    </row>
    <row r="36" spans="1:6" x14ac:dyDescent="0.25">
      <c r="A36" s="28" t="s">
        <v>90</v>
      </c>
      <c r="B36" s="137">
        <f>B37</f>
        <v>6663.22</v>
      </c>
      <c r="C36" s="137">
        <f>C37</f>
        <v>6663</v>
      </c>
      <c r="D36" s="137"/>
      <c r="E36" s="40">
        <f t="shared" si="2"/>
        <v>0</v>
      </c>
      <c r="F36" s="40">
        <f t="shared" si="3"/>
        <v>0</v>
      </c>
    </row>
    <row r="37" spans="1:6" x14ac:dyDescent="0.25">
      <c r="A37" s="10" t="s">
        <v>87</v>
      </c>
      <c r="B37" s="135">
        <v>6663.22</v>
      </c>
      <c r="C37" s="136">
        <v>6663</v>
      </c>
      <c r="D37" s="136"/>
      <c r="E37" s="40">
        <f t="shared" si="2"/>
        <v>0</v>
      </c>
      <c r="F37" s="40">
        <f t="shared" si="3"/>
        <v>0</v>
      </c>
    </row>
    <row r="38" spans="1:6" x14ac:dyDescent="0.25">
      <c r="A38" s="38" t="s">
        <v>91</v>
      </c>
      <c r="B38" s="137">
        <f>B39</f>
        <v>130.59</v>
      </c>
      <c r="C38" s="137">
        <f>C39</f>
        <v>332</v>
      </c>
      <c r="D38" s="137">
        <f>D39</f>
        <v>58.6</v>
      </c>
      <c r="E38" s="40">
        <f t="shared" si="2"/>
        <v>44.87326747836741</v>
      </c>
      <c r="F38" s="40">
        <f t="shared" si="3"/>
        <v>17.650602409638555</v>
      </c>
    </row>
    <row r="39" spans="1:6" ht="25.5" x14ac:dyDescent="0.25">
      <c r="A39" s="31" t="s">
        <v>71</v>
      </c>
      <c r="B39" s="139">
        <v>130.59</v>
      </c>
      <c r="C39" s="136">
        <v>332</v>
      </c>
      <c r="D39" s="136">
        <v>58.6</v>
      </c>
      <c r="E39" s="40">
        <f t="shared" si="2"/>
        <v>44.87326747836741</v>
      </c>
      <c r="F39" s="40">
        <f t="shared" si="3"/>
        <v>17.650602409638555</v>
      </c>
    </row>
    <row r="40" spans="1:6" x14ac:dyDescent="0.25">
      <c r="D40" s="60"/>
      <c r="E40" s="60"/>
    </row>
  </sheetData>
  <mergeCells count="3">
    <mergeCell ref="A2:F2"/>
    <mergeCell ref="A4:F4"/>
    <mergeCell ref="A23:F23"/>
  </mergeCells>
  <pageMargins left="0.7" right="0.7" top="0.75" bottom="0.75" header="0.3" footer="0.3"/>
  <pageSetup paperSize="9" scale="5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0"/>
  <sheetViews>
    <sheetView workbookViewId="0">
      <selection sqref="A1:F10"/>
    </sheetView>
  </sheetViews>
  <sheetFormatPr defaultRowHeight="15" x14ac:dyDescent="0.25"/>
  <cols>
    <col min="1" max="2" width="37.7109375" customWidth="1"/>
    <col min="3" max="6" width="25.28515625" customWidth="1"/>
    <col min="8" max="8" width="11.7109375" bestFit="1" customWidth="1"/>
  </cols>
  <sheetData>
    <row r="1" spans="1:8" ht="18" x14ac:dyDescent="0.25">
      <c r="A1" s="4"/>
      <c r="B1" s="79"/>
      <c r="C1" s="4"/>
      <c r="D1" s="4"/>
      <c r="E1" s="79"/>
      <c r="F1" s="5"/>
    </row>
    <row r="2" spans="1:8" ht="18" x14ac:dyDescent="0.25">
      <c r="A2" s="4"/>
      <c r="B2" s="79"/>
      <c r="C2" s="4"/>
      <c r="D2" s="4"/>
      <c r="E2" s="79"/>
      <c r="F2" s="5"/>
    </row>
    <row r="3" spans="1:8" ht="15.75" x14ac:dyDescent="0.25">
      <c r="A3" s="81" t="s">
        <v>13</v>
      </c>
      <c r="B3" s="81"/>
      <c r="C3" s="96"/>
      <c r="D3" s="96"/>
      <c r="E3" s="96"/>
      <c r="F3" s="96"/>
    </row>
    <row r="4" spans="1:8" ht="18" x14ac:dyDescent="0.25">
      <c r="A4" s="4"/>
      <c r="B4" s="79"/>
      <c r="C4" s="4"/>
      <c r="D4" s="4"/>
      <c r="E4" s="79"/>
      <c r="F4" s="5"/>
    </row>
    <row r="5" spans="1:8" s="116" customFormat="1" x14ac:dyDescent="0.25">
      <c r="A5" s="111" t="s">
        <v>38</v>
      </c>
      <c r="B5" s="115" t="s">
        <v>106</v>
      </c>
      <c r="C5" s="111" t="s">
        <v>27</v>
      </c>
      <c r="D5" s="111" t="s">
        <v>99</v>
      </c>
      <c r="E5" s="111" t="s">
        <v>100</v>
      </c>
      <c r="F5" s="111" t="s">
        <v>100</v>
      </c>
    </row>
    <row r="6" spans="1:8" ht="15.75" customHeight="1" x14ac:dyDescent="0.25">
      <c r="A6" s="8" t="s">
        <v>14</v>
      </c>
      <c r="B6" s="41">
        <v>2427996</v>
      </c>
      <c r="C6" s="41">
        <v>2427997</v>
      </c>
      <c r="D6" s="41">
        <f>D7+D9</f>
        <v>2828345.04</v>
      </c>
      <c r="E6" s="41">
        <f>D6/B6*100</f>
        <v>116.48886736221971</v>
      </c>
      <c r="F6" s="41">
        <f>D6/C6*100</f>
        <v>116.48881938486744</v>
      </c>
    </row>
    <row r="7" spans="1:8" ht="15.75" customHeight="1" x14ac:dyDescent="0.25">
      <c r="A7" s="8" t="s">
        <v>55</v>
      </c>
      <c r="B7" s="41">
        <f>B6-B9</f>
        <v>2414272</v>
      </c>
      <c r="C7" s="41">
        <f>C6-C9</f>
        <v>2414273</v>
      </c>
      <c r="D7" s="41">
        <f>D8</f>
        <v>2678345.04</v>
      </c>
      <c r="E7" s="41">
        <f t="shared" ref="E7:E10" si="0">D7/B7*100</f>
        <v>110.93799870105772</v>
      </c>
      <c r="F7" s="41">
        <f t="shared" ref="F7:F10" si="1">D7/C7*100</f>
        <v>110.93795275016538</v>
      </c>
    </row>
    <row r="8" spans="1:8" x14ac:dyDescent="0.25">
      <c r="A8" s="14" t="s">
        <v>56</v>
      </c>
      <c r="B8" s="42">
        <v>2447001.9300000002</v>
      </c>
      <c r="C8" s="42">
        <f>C7</f>
        <v>2414273</v>
      </c>
      <c r="D8" s="42">
        <v>2678345.04</v>
      </c>
      <c r="E8" s="41">
        <f t="shared" si="0"/>
        <v>109.45414497486725</v>
      </c>
      <c r="F8" s="41">
        <f t="shared" si="1"/>
        <v>110.93795275016538</v>
      </c>
    </row>
    <row r="9" spans="1:8" s="37" customFormat="1" x14ac:dyDescent="0.25">
      <c r="A9" s="8" t="s">
        <v>57</v>
      </c>
      <c r="B9" s="41">
        <v>13724</v>
      </c>
      <c r="C9" s="41">
        <v>13724</v>
      </c>
      <c r="D9" s="41">
        <v>150000</v>
      </c>
      <c r="E9" s="41">
        <f t="shared" si="0"/>
        <v>1092.9758088020985</v>
      </c>
      <c r="F9" s="41">
        <f t="shared" si="1"/>
        <v>1092.9758088020985</v>
      </c>
      <c r="H9"/>
    </row>
    <row r="10" spans="1:8" ht="25.5" x14ac:dyDescent="0.25">
      <c r="A10" s="15" t="s">
        <v>58</v>
      </c>
      <c r="B10" s="42">
        <v>10297.030000000001</v>
      </c>
      <c r="C10" s="42">
        <v>13724</v>
      </c>
      <c r="D10" s="42">
        <v>146619.79999999999</v>
      </c>
      <c r="E10" s="41">
        <f t="shared" si="0"/>
        <v>1423.9037858489289</v>
      </c>
      <c r="F10" s="41">
        <f t="shared" si="1"/>
        <v>1068.3459632760128</v>
      </c>
    </row>
  </sheetData>
  <mergeCells count="1">
    <mergeCell ref="A3:F3"/>
  </mergeCells>
  <pageMargins left="0.7" right="0.7" top="0.75" bottom="0.75" header="0.3" footer="0.3"/>
  <pageSetup paperSize="9" scale="67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1"/>
  <sheetViews>
    <sheetView workbookViewId="0">
      <selection sqref="A1:H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  <col min="10" max="10" width="11.7109375" bestFit="1" customWidth="1"/>
  </cols>
  <sheetData>
    <row r="1" spans="1:8" ht="18" x14ac:dyDescent="0.25">
      <c r="A1" s="4"/>
      <c r="B1" s="4"/>
      <c r="C1" s="4"/>
      <c r="D1" s="79"/>
      <c r="E1" s="4"/>
      <c r="F1" s="4"/>
      <c r="G1" s="79"/>
      <c r="H1" s="5"/>
    </row>
    <row r="2" spans="1:8" ht="18" customHeight="1" x14ac:dyDescent="0.25">
      <c r="A2" s="81" t="s">
        <v>42</v>
      </c>
      <c r="B2" s="81"/>
      <c r="C2" s="81"/>
      <c r="D2" s="81"/>
      <c r="E2" s="81"/>
      <c r="F2" s="81"/>
      <c r="G2" s="81"/>
      <c r="H2" s="81"/>
    </row>
    <row r="3" spans="1:8" ht="18" x14ac:dyDescent="0.25">
      <c r="A3" s="4"/>
      <c r="B3" s="4"/>
      <c r="C3" s="4"/>
      <c r="D3" s="79"/>
      <c r="E3" s="4"/>
      <c r="F3" s="4"/>
      <c r="G3" s="79"/>
      <c r="H3" s="5"/>
    </row>
    <row r="4" spans="1:8" s="116" customFormat="1" x14ac:dyDescent="0.25">
      <c r="A4" s="111" t="s">
        <v>5</v>
      </c>
      <c r="B4" s="115" t="s">
        <v>6</v>
      </c>
      <c r="C4" s="115" t="s">
        <v>26</v>
      </c>
      <c r="D4" s="115" t="s">
        <v>106</v>
      </c>
      <c r="E4" s="111" t="s">
        <v>27</v>
      </c>
      <c r="F4" s="111" t="s">
        <v>99</v>
      </c>
      <c r="G4" s="111" t="s">
        <v>100</v>
      </c>
      <c r="H4" s="111" t="s">
        <v>100</v>
      </c>
    </row>
    <row r="5" spans="1:8" x14ac:dyDescent="0.25">
      <c r="A5" s="26"/>
      <c r="B5" s="27"/>
      <c r="C5" s="25" t="s">
        <v>44</v>
      </c>
      <c r="D5" s="25"/>
      <c r="E5" s="40"/>
      <c r="F5" s="40"/>
      <c r="G5" s="40"/>
      <c r="H5" s="40"/>
    </row>
    <row r="6" spans="1:8" ht="25.5" x14ac:dyDescent="0.25">
      <c r="A6" s="8">
        <v>8</v>
      </c>
      <c r="B6" s="8"/>
      <c r="C6" s="8" t="s">
        <v>15</v>
      </c>
      <c r="D6" s="8"/>
      <c r="E6" s="42"/>
      <c r="F6" s="42"/>
      <c r="G6" s="42"/>
      <c r="H6" s="42"/>
    </row>
    <row r="7" spans="1:8" x14ac:dyDescent="0.25">
      <c r="A7" s="8"/>
      <c r="B7" s="13">
        <v>84</v>
      </c>
      <c r="C7" s="13" t="s">
        <v>20</v>
      </c>
      <c r="D7" s="13"/>
      <c r="E7" s="42"/>
      <c r="F7" s="42"/>
      <c r="G7" s="42"/>
      <c r="H7" s="42"/>
    </row>
    <row r="8" spans="1:8" x14ac:dyDescent="0.25">
      <c r="A8" s="8"/>
      <c r="B8" s="13"/>
      <c r="C8" s="29"/>
      <c r="D8" s="29"/>
      <c r="E8" s="42"/>
      <c r="F8" s="42"/>
      <c r="G8" s="42"/>
      <c r="H8" s="42"/>
    </row>
    <row r="9" spans="1:8" x14ac:dyDescent="0.25">
      <c r="A9" s="8"/>
      <c r="B9" s="13"/>
      <c r="C9" s="25" t="s">
        <v>47</v>
      </c>
      <c r="D9" s="41">
        <f>D10</f>
        <v>3779.04</v>
      </c>
      <c r="E9" s="41">
        <f>E10</f>
        <v>3730</v>
      </c>
      <c r="F9" s="41">
        <f>F10</f>
        <v>3992.2</v>
      </c>
      <c r="G9" s="41">
        <f>F9/D9*100</f>
        <v>105.64058596892332</v>
      </c>
      <c r="H9" s="41">
        <f>F9/E9*100</f>
        <v>107.02949061662197</v>
      </c>
    </row>
    <row r="10" spans="1:8" ht="25.5" x14ac:dyDescent="0.25">
      <c r="A10" s="11">
        <v>5</v>
      </c>
      <c r="B10" s="12"/>
      <c r="C10" s="17" t="s">
        <v>16</v>
      </c>
      <c r="D10" s="41">
        <f>D11</f>
        <v>3779.04</v>
      </c>
      <c r="E10" s="41">
        <v>3730</v>
      </c>
      <c r="F10" s="41">
        <f>F11</f>
        <v>3992.2</v>
      </c>
      <c r="G10" s="41">
        <f t="shared" ref="G10:G11" si="0">F10/D10*100</f>
        <v>105.64058596892332</v>
      </c>
      <c r="H10" s="41">
        <f t="shared" ref="H10:H11" si="1">F10/E10*100</f>
        <v>107.02949061662197</v>
      </c>
    </row>
    <row r="11" spans="1:8" ht="25.5" x14ac:dyDescent="0.25">
      <c r="A11" s="13"/>
      <c r="B11" s="13">
        <v>54</v>
      </c>
      <c r="C11" s="18" t="s">
        <v>21</v>
      </c>
      <c r="D11" s="42">
        <v>3779.04</v>
      </c>
      <c r="E11" s="42">
        <v>3730</v>
      </c>
      <c r="F11" s="42">
        <v>3992.2</v>
      </c>
      <c r="G11" s="41">
        <f t="shared" si="0"/>
        <v>105.64058596892332</v>
      </c>
      <c r="H11" s="41">
        <f t="shared" si="1"/>
        <v>107.02949061662197</v>
      </c>
    </row>
  </sheetData>
  <mergeCells count="1">
    <mergeCell ref="A2:H2"/>
  </mergeCells>
  <pageMargins left="0.7" right="0.7" top="0.75" bottom="0.75" header="0.3" footer="0.3"/>
  <pageSetup paperSize="9" scale="7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2"/>
  <sheetViews>
    <sheetView workbookViewId="0">
      <selection sqref="A1:F12"/>
    </sheetView>
  </sheetViews>
  <sheetFormatPr defaultRowHeight="15" x14ac:dyDescent="0.25"/>
  <cols>
    <col min="1" max="6" width="25.28515625" customWidth="1"/>
  </cols>
  <sheetData>
    <row r="1" spans="1:6" ht="18" customHeight="1" x14ac:dyDescent="0.25">
      <c r="A1" s="16"/>
      <c r="B1" s="79"/>
      <c r="C1" s="16"/>
      <c r="D1" s="16"/>
      <c r="E1" s="79"/>
      <c r="F1" s="16"/>
    </row>
    <row r="2" spans="1:6" ht="18" x14ac:dyDescent="0.25">
      <c r="A2" s="16"/>
      <c r="B2" s="79"/>
      <c r="C2" s="16"/>
      <c r="D2" s="16"/>
      <c r="E2" s="79"/>
      <c r="F2" s="5"/>
    </row>
    <row r="3" spans="1:6" ht="18" customHeight="1" x14ac:dyDescent="0.25">
      <c r="A3" s="81" t="s">
        <v>43</v>
      </c>
      <c r="B3" s="81"/>
      <c r="C3" s="81"/>
      <c r="D3" s="81"/>
      <c r="E3" s="81"/>
      <c r="F3" s="81"/>
    </row>
    <row r="4" spans="1:6" ht="18" x14ac:dyDescent="0.25">
      <c r="A4" s="16"/>
      <c r="B4" s="79"/>
      <c r="C4" s="16"/>
      <c r="D4" s="16"/>
      <c r="E4" s="79"/>
      <c r="F4" s="5"/>
    </row>
    <row r="5" spans="1:6" s="116" customFormat="1" x14ac:dyDescent="0.25">
      <c r="A5" s="115" t="s">
        <v>38</v>
      </c>
      <c r="B5" s="115" t="s">
        <v>106</v>
      </c>
      <c r="C5" s="111" t="s">
        <v>27</v>
      </c>
      <c r="D5" s="111" t="s">
        <v>99</v>
      </c>
      <c r="E5" s="111" t="s">
        <v>100</v>
      </c>
      <c r="F5" s="111" t="s">
        <v>100</v>
      </c>
    </row>
    <row r="6" spans="1:6" x14ac:dyDescent="0.25">
      <c r="A6" s="8" t="s">
        <v>44</v>
      </c>
      <c r="B6" s="8"/>
      <c r="C6" s="49"/>
      <c r="D6" s="49"/>
      <c r="E6" s="49"/>
      <c r="F6" s="49"/>
    </row>
    <row r="7" spans="1:6" ht="25.5" x14ac:dyDescent="0.25">
      <c r="A7" s="8" t="s">
        <v>45</v>
      </c>
      <c r="B7" s="8"/>
      <c r="C7" s="49"/>
      <c r="D7" s="49"/>
      <c r="E7" s="49"/>
      <c r="F7" s="49"/>
    </row>
    <row r="8" spans="1:6" ht="25.5" x14ac:dyDescent="0.25">
      <c r="A8" s="14" t="s">
        <v>46</v>
      </c>
      <c r="B8" s="14"/>
      <c r="C8" s="49"/>
      <c r="D8" s="49"/>
      <c r="E8" s="49"/>
      <c r="F8" s="49"/>
    </row>
    <row r="9" spans="1:6" x14ac:dyDescent="0.25">
      <c r="A9" s="14"/>
      <c r="B9" s="14"/>
      <c r="C9" s="49"/>
      <c r="D9" s="49"/>
      <c r="E9" s="49"/>
      <c r="F9" s="49"/>
    </row>
    <row r="10" spans="1:6" x14ac:dyDescent="0.25">
      <c r="A10" s="8" t="s">
        <v>47</v>
      </c>
      <c r="B10" s="50">
        <f>B11</f>
        <v>3779.04</v>
      </c>
      <c r="C10" s="50">
        <v>3730</v>
      </c>
      <c r="D10" s="50">
        <f>D11</f>
        <v>3992.2</v>
      </c>
      <c r="E10" s="50">
        <f>D10/B10*100</f>
        <v>105.64058596892332</v>
      </c>
      <c r="F10" s="50">
        <f>D10/C10*100</f>
        <v>107.02949061662197</v>
      </c>
    </row>
    <row r="11" spans="1:6" x14ac:dyDescent="0.25">
      <c r="A11" s="17" t="s">
        <v>40</v>
      </c>
      <c r="B11" s="50">
        <f>B12</f>
        <v>3779.04</v>
      </c>
      <c r="C11" s="50">
        <v>3730</v>
      </c>
      <c r="D11" s="50">
        <f>D12</f>
        <v>3992.2</v>
      </c>
      <c r="E11" s="50">
        <f t="shared" ref="E11:E12" si="0">D11/B11*100</f>
        <v>105.64058596892332</v>
      </c>
      <c r="F11" s="50">
        <f t="shared" ref="F11:F12" si="1">D11/C11*100</f>
        <v>107.02949061662197</v>
      </c>
    </row>
    <row r="12" spans="1:6" x14ac:dyDescent="0.25">
      <c r="A12" s="10" t="s">
        <v>54</v>
      </c>
      <c r="B12" s="49">
        <v>3779.04</v>
      </c>
      <c r="C12" s="49">
        <v>3730</v>
      </c>
      <c r="D12" s="49">
        <v>3992.2</v>
      </c>
      <c r="E12" s="50">
        <f t="shared" si="0"/>
        <v>105.64058596892332</v>
      </c>
      <c r="F12" s="50">
        <f t="shared" si="1"/>
        <v>107.02949061662197</v>
      </c>
    </row>
  </sheetData>
  <mergeCells count="1">
    <mergeCell ref="A3:F3"/>
  </mergeCells>
  <pageMargins left="0.7" right="0.7" top="0.75" bottom="0.75" header="0.3" footer="0.3"/>
  <pageSetup paperSize="9" scale="88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12"/>
  <sheetViews>
    <sheetView tabSelected="1" topLeftCell="A81" zoomScaleNormal="100" workbookViewId="0">
      <selection sqref="A1:I10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5" width="30" customWidth="1"/>
    <col min="6" max="9" width="25.28515625" customWidth="1"/>
    <col min="11" max="11" width="9.140625" style="72"/>
    <col min="12" max="12" width="15.28515625" style="72" customWidth="1"/>
    <col min="13" max="13" width="22.28515625" style="72" customWidth="1"/>
    <col min="14" max="14" width="11.7109375" bestFit="1" customWidth="1"/>
  </cols>
  <sheetData>
    <row r="1" spans="1:14" ht="42" customHeight="1" x14ac:dyDescent="0.25">
      <c r="A1" s="81" t="s">
        <v>98</v>
      </c>
      <c r="B1" s="81"/>
      <c r="C1" s="81"/>
      <c r="D1" s="81"/>
      <c r="E1" s="81"/>
      <c r="F1" s="81"/>
      <c r="G1" s="81"/>
      <c r="H1" s="81"/>
      <c r="I1" s="81"/>
      <c r="J1" s="80"/>
    </row>
    <row r="2" spans="1:14" ht="18" x14ac:dyDescent="0.25">
      <c r="A2" s="4"/>
      <c r="B2" s="4"/>
      <c r="C2" s="4"/>
      <c r="D2" s="4"/>
      <c r="E2" s="79"/>
      <c r="F2" s="87"/>
      <c r="G2" s="87"/>
      <c r="H2" s="79"/>
      <c r="I2" s="5"/>
    </row>
    <row r="3" spans="1:14" ht="18" customHeight="1" x14ac:dyDescent="0.25">
      <c r="A3" s="81"/>
      <c r="B3" s="83"/>
      <c r="C3" s="83"/>
      <c r="D3" s="83"/>
      <c r="E3" s="83"/>
      <c r="F3" s="83"/>
      <c r="G3" s="83"/>
      <c r="H3" s="83"/>
      <c r="I3" s="83"/>
    </row>
    <row r="4" spans="1:14" ht="18" x14ac:dyDescent="0.25">
      <c r="A4" s="4"/>
      <c r="B4" s="4"/>
      <c r="C4" s="4"/>
      <c r="D4" s="4"/>
      <c r="E4" s="79"/>
      <c r="F4" s="4"/>
      <c r="G4" s="4"/>
      <c r="H4" s="79"/>
      <c r="I4" s="5"/>
    </row>
    <row r="5" spans="1:14" x14ac:dyDescent="0.25">
      <c r="A5" s="112" t="s">
        <v>17</v>
      </c>
      <c r="B5" s="113"/>
      <c r="C5" s="114"/>
      <c r="D5" s="115" t="s">
        <v>18</v>
      </c>
      <c r="E5" s="115" t="s">
        <v>106</v>
      </c>
      <c r="F5" s="111" t="s">
        <v>27</v>
      </c>
      <c r="G5" s="111" t="s">
        <v>99</v>
      </c>
      <c r="H5" s="111" t="s">
        <v>100</v>
      </c>
      <c r="I5" s="111" t="s">
        <v>100</v>
      </c>
      <c r="L5" s="72" t="s">
        <v>104</v>
      </c>
      <c r="M5" s="72" t="s">
        <v>103</v>
      </c>
      <c r="N5" t="s">
        <v>105</v>
      </c>
    </row>
    <row r="6" spans="1:14" ht="38.25" x14ac:dyDescent="0.25">
      <c r="A6" s="100" t="s">
        <v>59</v>
      </c>
      <c r="B6" s="101"/>
      <c r="C6" s="102"/>
      <c r="D6" s="20" t="s">
        <v>61</v>
      </c>
      <c r="E6" s="50">
        <f>E7+E12+E21+E29+E46+E53+E63+E70+E76+E82+E86+E99</f>
        <v>2461077.9999999991</v>
      </c>
      <c r="F6" s="50">
        <f>F7+F12+F21+F29+F46+F53+F63+F70+F76+F82+F86+F99</f>
        <v>2431727</v>
      </c>
      <c r="G6" s="50">
        <f>G7+G12+G21+G29+G46+G53+G63+G70+G76+G82+G86+G99+G59+G25</f>
        <v>2828957.04</v>
      </c>
      <c r="H6" s="50">
        <f>G6/E6*100</f>
        <v>114.94788218821188</v>
      </c>
      <c r="I6" s="50">
        <f>G6/F6*100</f>
        <v>116.33530573127658</v>
      </c>
      <c r="K6" s="71">
        <v>31</v>
      </c>
      <c r="L6" s="75">
        <f>G15+G19+G28+G56+G62</f>
        <v>2094660.02</v>
      </c>
      <c r="M6" s="71">
        <v>2094660.02</v>
      </c>
      <c r="N6" s="75">
        <f>M6-L6</f>
        <v>0</v>
      </c>
    </row>
    <row r="7" spans="1:14" ht="25.5" x14ac:dyDescent="0.25">
      <c r="A7" s="100" t="s">
        <v>60</v>
      </c>
      <c r="B7" s="101"/>
      <c r="C7" s="102"/>
      <c r="D7" s="20" t="s">
        <v>62</v>
      </c>
      <c r="E7" s="50">
        <f t="shared" ref="E7:G8" si="0">E8</f>
        <v>273876.57</v>
      </c>
      <c r="F7" s="50">
        <f t="shared" si="0"/>
        <v>273877</v>
      </c>
      <c r="G7" s="50">
        <f t="shared" si="0"/>
        <v>281774.96000000002</v>
      </c>
      <c r="H7" s="50">
        <f t="shared" ref="H7:H70" si="1">G7/E7*100</f>
        <v>102.88392322132557</v>
      </c>
      <c r="I7" s="50">
        <f t="shared" ref="I7:I70" si="2">G7/F7*100</f>
        <v>102.88376168864126</v>
      </c>
      <c r="K7" s="71">
        <v>32</v>
      </c>
      <c r="L7" s="75">
        <f>G10+G16+G20+G24+G32+G35+G41+G45+G49+G57+G85+G92+G98+G102+G105+G73</f>
        <v>662483.74</v>
      </c>
      <c r="M7" s="71">
        <v>662483.74</v>
      </c>
      <c r="N7" s="75">
        <f t="shared" ref="N7:N12" si="3">M7-L7</f>
        <v>0</v>
      </c>
    </row>
    <row r="8" spans="1:14" ht="25.5" x14ac:dyDescent="0.25">
      <c r="A8" s="103" t="s">
        <v>63</v>
      </c>
      <c r="B8" s="104"/>
      <c r="C8" s="105"/>
      <c r="D8" s="24" t="s">
        <v>64</v>
      </c>
      <c r="E8" s="49">
        <f t="shared" si="0"/>
        <v>273876.57</v>
      </c>
      <c r="F8" s="49">
        <f t="shared" si="0"/>
        <v>273877</v>
      </c>
      <c r="G8" s="49">
        <f t="shared" si="0"/>
        <v>281774.96000000002</v>
      </c>
      <c r="H8" s="50">
        <f t="shared" si="1"/>
        <v>102.88392322132557</v>
      </c>
      <c r="I8" s="50">
        <f t="shared" si="2"/>
        <v>102.88376168864126</v>
      </c>
      <c r="K8" s="71">
        <v>34</v>
      </c>
      <c r="L8" s="75">
        <f>G11+G42+G58+G81+G36</f>
        <v>14909.440000000002</v>
      </c>
      <c r="M8" s="71">
        <v>14909.44</v>
      </c>
      <c r="N8" s="75">
        <f t="shared" si="3"/>
        <v>0</v>
      </c>
    </row>
    <row r="9" spans="1:14" x14ac:dyDescent="0.25">
      <c r="A9" s="97">
        <v>3</v>
      </c>
      <c r="B9" s="98"/>
      <c r="C9" s="99"/>
      <c r="D9" s="19" t="s">
        <v>10</v>
      </c>
      <c r="E9" s="49">
        <f>E11+E10</f>
        <v>273876.57</v>
      </c>
      <c r="F9" s="49">
        <f>F11+F10</f>
        <v>273877</v>
      </c>
      <c r="G9" s="49">
        <f>G11+G10</f>
        <v>281774.96000000002</v>
      </c>
      <c r="H9" s="50">
        <f t="shared" si="1"/>
        <v>102.88392322132557</v>
      </c>
      <c r="I9" s="50">
        <f t="shared" si="2"/>
        <v>102.88376168864126</v>
      </c>
      <c r="K9" s="71">
        <v>38</v>
      </c>
      <c r="L9" s="75">
        <f>G52</f>
        <v>1366.85</v>
      </c>
      <c r="M9" s="71">
        <v>1366.85</v>
      </c>
      <c r="N9" s="75">
        <f t="shared" si="3"/>
        <v>0</v>
      </c>
    </row>
    <row r="10" spans="1:14" x14ac:dyDescent="0.25">
      <c r="A10" s="106">
        <v>32</v>
      </c>
      <c r="B10" s="107"/>
      <c r="C10" s="108"/>
      <c r="D10" s="34" t="s">
        <v>19</v>
      </c>
      <c r="E10" s="49">
        <v>272814.78999999998</v>
      </c>
      <c r="F10" s="49">
        <v>272805</v>
      </c>
      <c r="G10" s="49">
        <v>281274.96000000002</v>
      </c>
      <c r="H10" s="50">
        <f t="shared" si="1"/>
        <v>103.10106721120216</v>
      </c>
      <c r="I10" s="50">
        <f t="shared" si="2"/>
        <v>103.10476714136472</v>
      </c>
      <c r="K10" s="71">
        <v>41</v>
      </c>
      <c r="L10" s="71"/>
      <c r="M10" s="71">
        <v>0</v>
      </c>
      <c r="N10" s="75">
        <f t="shared" si="3"/>
        <v>0</v>
      </c>
    </row>
    <row r="11" spans="1:14" x14ac:dyDescent="0.25">
      <c r="A11" s="106">
        <v>34</v>
      </c>
      <c r="B11" s="107"/>
      <c r="C11" s="108"/>
      <c r="D11" s="29" t="s">
        <v>52</v>
      </c>
      <c r="E11" s="49">
        <v>1061.78</v>
      </c>
      <c r="F11" s="49">
        <v>1072</v>
      </c>
      <c r="G11" s="49">
        <v>500</v>
      </c>
      <c r="H11" s="50">
        <f t="shared" si="1"/>
        <v>47.090734427094127</v>
      </c>
      <c r="I11" s="50">
        <f t="shared" si="2"/>
        <v>46.64179104477612</v>
      </c>
      <c r="K11" s="71">
        <v>42</v>
      </c>
      <c r="L11" s="75">
        <f>G66+G69+G75+G38</f>
        <v>51544.79</v>
      </c>
      <c r="M11" s="71">
        <v>51544.79</v>
      </c>
      <c r="N11" s="75">
        <f t="shared" si="3"/>
        <v>0</v>
      </c>
    </row>
    <row r="12" spans="1:14" ht="38.25" x14ac:dyDescent="0.25">
      <c r="A12" s="100" t="s">
        <v>60</v>
      </c>
      <c r="B12" s="101"/>
      <c r="C12" s="102"/>
      <c r="D12" s="30" t="s">
        <v>65</v>
      </c>
      <c r="E12" s="50">
        <f>E13</f>
        <v>51738.45</v>
      </c>
      <c r="F12" s="50">
        <f>F13</f>
        <v>57037</v>
      </c>
      <c r="G12" s="50">
        <f>G13+G17</f>
        <v>61463.100000000006</v>
      </c>
      <c r="H12" s="50">
        <f t="shared" si="1"/>
        <v>118.79578920512697</v>
      </c>
      <c r="I12" s="50">
        <f t="shared" si="2"/>
        <v>107.7600504935393</v>
      </c>
      <c r="K12" s="71">
        <v>54</v>
      </c>
      <c r="L12" s="75">
        <f>G79</f>
        <v>3992.2</v>
      </c>
      <c r="M12" s="71">
        <v>3992.2</v>
      </c>
      <c r="N12" s="75">
        <f t="shared" si="3"/>
        <v>0</v>
      </c>
    </row>
    <row r="13" spans="1:14" ht="25.5" x14ac:dyDescent="0.25">
      <c r="A13" s="103" t="s">
        <v>63</v>
      </c>
      <c r="B13" s="104"/>
      <c r="C13" s="105"/>
      <c r="D13" s="31" t="s">
        <v>66</v>
      </c>
      <c r="E13" s="49">
        <f>E14</f>
        <v>51738.45</v>
      </c>
      <c r="F13" s="49">
        <f>F14</f>
        <v>57037</v>
      </c>
      <c r="G13" s="49">
        <f>G14</f>
        <v>50975.9</v>
      </c>
      <c r="H13" s="50">
        <f t="shared" si="1"/>
        <v>98.526144482488377</v>
      </c>
      <c r="I13" s="50">
        <f t="shared" si="2"/>
        <v>89.373389203499485</v>
      </c>
      <c r="K13" s="71"/>
      <c r="L13" s="71"/>
      <c r="M13" s="71">
        <f>M6+M7+M8+M9+M11+M12</f>
        <v>2828957.04</v>
      </c>
      <c r="N13" s="52"/>
    </row>
    <row r="14" spans="1:14" x14ac:dyDescent="0.25">
      <c r="A14" s="97">
        <v>3</v>
      </c>
      <c r="B14" s="98"/>
      <c r="C14" s="99"/>
      <c r="D14" s="32" t="s">
        <v>10</v>
      </c>
      <c r="E14" s="49">
        <f>E15+E16</f>
        <v>51738.45</v>
      </c>
      <c r="F14" s="49">
        <f>F15+F16</f>
        <v>57037</v>
      </c>
      <c r="G14" s="49">
        <f>G15+G16</f>
        <v>50975.9</v>
      </c>
      <c r="H14" s="50">
        <f t="shared" si="1"/>
        <v>98.526144482488377</v>
      </c>
      <c r="I14" s="50">
        <f t="shared" si="2"/>
        <v>89.373389203499485</v>
      </c>
      <c r="J14" s="76"/>
      <c r="K14" s="71"/>
      <c r="L14" s="71"/>
      <c r="M14" s="71"/>
      <c r="N14" s="52"/>
    </row>
    <row r="15" spans="1:14" x14ac:dyDescent="0.25">
      <c r="A15" s="106">
        <v>31</v>
      </c>
      <c r="B15" s="107"/>
      <c r="C15" s="108"/>
      <c r="D15" s="32" t="s">
        <v>11</v>
      </c>
      <c r="E15" s="49">
        <v>47376.7</v>
      </c>
      <c r="F15" s="49">
        <v>51944</v>
      </c>
      <c r="G15" s="49">
        <v>46478.22</v>
      </c>
      <c r="H15" s="50">
        <f t="shared" si="1"/>
        <v>98.103540347892533</v>
      </c>
      <c r="I15" s="50">
        <f t="shared" si="2"/>
        <v>89.477552749114437</v>
      </c>
      <c r="K15" s="71"/>
      <c r="L15" s="71"/>
      <c r="M15" s="71"/>
      <c r="N15" s="53" t="e">
        <f>#REF!+#REF!+#REF!</f>
        <v>#REF!</v>
      </c>
    </row>
    <row r="16" spans="1:14" x14ac:dyDescent="0.25">
      <c r="A16" s="106">
        <v>32</v>
      </c>
      <c r="B16" s="107"/>
      <c r="C16" s="108"/>
      <c r="D16" s="32" t="s">
        <v>19</v>
      </c>
      <c r="E16" s="49">
        <v>4361.75</v>
      </c>
      <c r="F16" s="49">
        <v>5093</v>
      </c>
      <c r="G16" s="49">
        <v>4497.68</v>
      </c>
      <c r="H16" s="50">
        <f t="shared" si="1"/>
        <v>103.11640969794236</v>
      </c>
      <c r="I16" s="50">
        <f t="shared" si="2"/>
        <v>88.311015118790507</v>
      </c>
      <c r="K16" s="71"/>
      <c r="L16" s="71"/>
      <c r="M16" s="71"/>
      <c r="N16" s="52"/>
    </row>
    <row r="17" spans="1:14" ht="17.25" customHeight="1" x14ac:dyDescent="0.25">
      <c r="A17" s="103" t="s">
        <v>63</v>
      </c>
      <c r="B17" s="104"/>
      <c r="C17" s="105"/>
      <c r="D17" s="54" t="s">
        <v>68</v>
      </c>
      <c r="E17" s="49">
        <f>E18</f>
        <v>0</v>
      </c>
      <c r="F17" s="49">
        <f>F18</f>
        <v>0</v>
      </c>
      <c r="G17" s="49">
        <f>G18</f>
        <v>10487.2</v>
      </c>
      <c r="H17" s="50">
        <v>0</v>
      </c>
      <c r="I17" s="50">
        <v>0</v>
      </c>
      <c r="K17" s="71"/>
      <c r="L17" s="71"/>
      <c r="M17" s="71"/>
      <c r="N17" s="52"/>
    </row>
    <row r="18" spans="1:14" x14ac:dyDescent="0.25">
      <c r="A18" s="97">
        <v>3</v>
      </c>
      <c r="B18" s="98"/>
      <c r="C18" s="99"/>
      <c r="D18" s="55" t="s">
        <v>10</v>
      </c>
      <c r="E18" s="49">
        <f>E19+E20</f>
        <v>0</v>
      </c>
      <c r="F18" s="49">
        <f>F19+F20</f>
        <v>0</v>
      </c>
      <c r="G18" s="49">
        <f>G19+G20</f>
        <v>10487.2</v>
      </c>
      <c r="H18" s="50">
        <v>0</v>
      </c>
      <c r="I18" s="50">
        <v>0</v>
      </c>
      <c r="K18" s="71"/>
      <c r="L18" s="71"/>
      <c r="M18" s="71"/>
      <c r="N18" s="52"/>
    </row>
    <row r="19" spans="1:14" x14ac:dyDescent="0.25">
      <c r="A19" s="106">
        <v>31</v>
      </c>
      <c r="B19" s="107"/>
      <c r="C19" s="108"/>
      <c r="D19" s="55" t="s">
        <v>11</v>
      </c>
      <c r="E19" s="49">
        <v>0</v>
      </c>
      <c r="F19" s="49">
        <v>0</v>
      </c>
      <c r="G19" s="49">
        <v>9358.82</v>
      </c>
      <c r="H19" s="50">
        <v>0</v>
      </c>
      <c r="I19" s="50">
        <v>0</v>
      </c>
      <c r="K19" s="71"/>
      <c r="L19" s="71"/>
      <c r="M19" s="71"/>
      <c r="N19" s="52"/>
    </row>
    <row r="20" spans="1:14" x14ac:dyDescent="0.25">
      <c r="A20" s="106">
        <v>32</v>
      </c>
      <c r="B20" s="107"/>
      <c r="C20" s="108"/>
      <c r="D20" s="55" t="s">
        <v>19</v>
      </c>
      <c r="E20" s="49">
        <v>0</v>
      </c>
      <c r="F20" s="49">
        <v>0</v>
      </c>
      <c r="G20" s="49">
        <v>1128.3800000000001</v>
      </c>
      <c r="H20" s="50">
        <v>0</v>
      </c>
      <c r="I20" s="50">
        <v>0</v>
      </c>
      <c r="K20" s="71"/>
      <c r="L20" s="71"/>
      <c r="M20" s="71"/>
      <c r="N20" s="52"/>
    </row>
    <row r="21" spans="1:14" ht="38.25" x14ac:dyDescent="0.25">
      <c r="A21" s="100" t="s">
        <v>60</v>
      </c>
      <c r="B21" s="101"/>
      <c r="C21" s="102"/>
      <c r="D21" s="30" t="s">
        <v>67</v>
      </c>
      <c r="E21" s="50">
        <f t="shared" ref="E21:F23" si="4">E22</f>
        <v>1260.1099999999999</v>
      </c>
      <c r="F21" s="50">
        <f t="shared" si="4"/>
        <v>1261</v>
      </c>
      <c r="G21" s="50">
        <f t="shared" ref="G21:G22" si="5">G22</f>
        <v>1261</v>
      </c>
      <c r="H21" s="50">
        <f t="shared" si="1"/>
        <v>100.07062875463252</v>
      </c>
      <c r="I21" s="50">
        <f t="shared" si="2"/>
        <v>100</v>
      </c>
      <c r="K21" s="71"/>
      <c r="L21" s="71"/>
      <c r="M21" s="71"/>
      <c r="N21" s="53" t="e">
        <f>#REF!</f>
        <v>#REF!</v>
      </c>
    </row>
    <row r="22" spans="1:14" x14ac:dyDescent="0.25">
      <c r="A22" s="103" t="s">
        <v>63</v>
      </c>
      <c r="B22" s="104"/>
      <c r="C22" s="105"/>
      <c r="D22" s="31" t="s">
        <v>68</v>
      </c>
      <c r="E22" s="49">
        <f t="shared" si="4"/>
        <v>1260.1099999999999</v>
      </c>
      <c r="F22" s="49">
        <f t="shared" si="4"/>
        <v>1261</v>
      </c>
      <c r="G22" s="49">
        <f t="shared" si="5"/>
        <v>1261</v>
      </c>
      <c r="H22" s="50">
        <f t="shared" si="1"/>
        <v>100.07062875463252</v>
      </c>
      <c r="I22" s="50">
        <f t="shared" si="2"/>
        <v>100</v>
      </c>
      <c r="K22" s="71"/>
      <c r="L22" s="71"/>
      <c r="M22" s="71"/>
      <c r="N22" s="52"/>
    </row>
    <row r="23" spans="1:14" x14ac:dyDescent="0.25">
      <c r="A23" s="97">
        <v>3</v>
      </c>
      <c r="B23" s="98"/>
      <c r="C23" s="99"/>
      <c r="D23" s="32" t="s">
        <v>10</v>
      </c>
      <c r="E23" s="49">
        <f t="shared" si="4"/>
        <v>1260.1099999999999</v>
      </c>
      <c r="F23" s="49">
        <f t="shared" si="4"/>
        <v>1261</v>
      </c>
      <c r="G23" s="49">
        <f>G24</f>
        <v>1261</v>
      </c>
      <c r="H23" s="50">
        <f t="shared" si="1"/>
        <v>100.07062875463252</v>
      </c>
      <c r="I23" s="50">
        <f t="shared" si="2"/>
        <v>100</v>
      </c>
      <c r="K23" s="71"/>
      <c r="L23" s="71"/>
      <c r="M23" s="71"/>
      <c r="N23" s="52"/>
    </row>
    <row r="24" spans="1:14" x14ac:dyDescent="0.25">
      <c r="A24" s="106">
        <v>32</v>
      </c>
      <c r="B24" s="107"/>
      <c r="C24" s="108"/>
      <c r="D24" s="32" t="s">
        <v>19</v>
      </c>
      <c r="E24" s="49">
        <v>1260.1099999999999</v>
      </c>
      <c r="F24" s="49">
        <v>1261</v>
      </c>
      <c r="G24" s="49">
        <v>1261</v>
      </c>
      <c r="H24" s="50">
        <f t="shared" si="1"/>
        <v>100.07062875463252</v>
      </c>
      <c r="I24" s="50">
        <f t="shared" si="2"/>
        <v>100</v>
      </c>
      <c r="K24" s="71"/>
      <c r="L24" s="71"/>
      <c r="M24" s="71"/>
      <c r="N24" s="52"/>
    </row>
    <row r="25" spans="1:14" ht="38.25" x14ac:dyDescent="0.25">
      <c r="A25" s="100" t="s">
        <v>60</v>
      </c>
      <c r="B25" s="101"/>
      <c r="C25" s="102"/>
      <c r="D25" s="67" t="s">
        <v>102</v>
      </c>
      <c r="E25" s="50">
        <f t="shared" ref="E25:F27" si="6">E26</f>
        <v>0</v>
      </c>
      <c r="F25" s="50">
        <f t="shared" si="6"/>
        <v>0</v>
      </c>
      <c r="G25" s="50">
        <f>G26</f>
        <v>449.4</v>
      </c>
      <c r="H25" s="50">
        <v>0</v>
      </c>
      <c r="I25" s="50">
        <v>0</v>
      </c>
      <c r="K25" s="71"/>
      <c r="L25" s="71"/>
      <c r="M25" s="71"/>
      <c r="N25" s="52"/>
    </row>
    <row r="26" spans="1:14" ht="15" customHeight="1" x14ac:dyDescent="0.25">
      <c r="A26" s="103" t="s">
        <v>63</v>
      </c>
      <c r="B26" s="104"/>
      <c r="C26" s="105"/>
      <c r="D26" s="65" t="s">
        <v>68</v>
      </c>
      <c r="E26" s="49">
        <f t="shared" si="6"/>
        <v>0</v>
      </c>
      <c r="F26" s="49">
        <f t="shared" si="6"/>
        <v>0</v>
      </c>
      <c r="G26" s="49">
        <f>G27</f>
        <v>449.4</v>
      </c>
      <c r="H26" s="50">
        <v>0</v>
      </c>
      <c r="I26" s="50">
        <v>0</v>
      </c>
      <c r="K26" s="71"/>
      <c r="L26" s="71"/>
      <c r="M26" s="71"/>
      <c r="N26" s="52"/>
    </row>
    <row r="27" spans="1:14" x14ac:dyDescent="0.25">
      <c r="A27" s="97">
        <v>3</v>
      </c>
      <c r="B27" s="98"/>
      <c r="C27" s="99"/>
      <c r="D27" s="66" t="s">
        <v>10</v>
      </c>
      <c r="E27" s="49">
        <f t="shared" si="6"/>
        <v>0</v>
      </c>
      <c r="F27" s="49">
        <f t="shared" si="6"/>
        <v>0</v>
      </c>
      <c r="G27" s="49">
        <f>G28</f>
        <v>449.4</v>
      </c>
      <c r="H27" s="50">
        <v>0</v>
      </c>
      <c r="I27" s="50">
        <v>0</v>
      </c>
      <c r="K27" s="71"/>
      <c r="L27" s="71"/>
      <c r="M27" s="71"/>
      <c r="N27" s="52"/>
    </row>
    <row r="28" spans="1:14" x14ac:dyDescent="0.25">
      <c r="A28" s="106">
        <v>31</v>
      </c>
      <c r="B28" s="107"/>
      <c r="C28" s="108"/>
      <c r="D28" s="66" t="s">
        <v>11</v>
      </c>
      <c r="E28" s="49">
        <v>0</v>
      </c>
      <c r="F28" s="49">
        <v>0</v>
      </c>
      <c r="G28" s="49">
        <v>449.4</v>
      </c>
      <c r="H28" s="50">
        <v>0</v>
      </c>
      <c r="I28" s="50">
        <v>0</v>
      </c>
      <c r="K28" s="71"/>
      <c r="L28" s="71"/>
      <c r="M28" s="71"/>
      <c r="N28" s="52"/>
    </row>
    <row r="29" spans="1:14" ht="25.5" x14ac:dyDescent="0.25">
      <c r="A29" s="100" t="s">
        <v>60</v>
      </c>
      <c r="B29" s="101"/>
      <c r="C29" s="102"/>
      <c r="D29" s="30" t="s">
        <v>69</v>
      </c>
      <c r="E29" s="50">
        <v>193111.2</v>
      </c>
      <c r="F29" s="50">
        <f>F33+F39+F43</f>
        <v>136126</v>
      </c>
      <c r="G29" s="50">
        <f>G30+G33+G39+G43</f>
        <v>90181.250000000015</v>
      </c>
      <c r="H29" s="50">
        <f t="shared" si="1"/>
        <v>46.69912982778834</v>
      </c>
      <c r="I29" s="50">
        <f t="shared" si="2"/>
        <v>66.248365484918395</v>
      </c>
      <c r="K29" s="71"/>
      <c r="L29" s="71"/>
      <c r="M29" s="71"/>
      <c r="N29" s="52"/>
    </row>
    <row r="30" spans="1:14" ht="14.45" customHeight="1" x14ac:dyDescent="0.25">
      <c r="A30" s="103" t="s">
        <v>63</v>
      </c>
      <c r="B30" s="104"/>
      <c r="C30" s="105"/>
      <c r="D30" s="35" t="s">
        <v>68</v>
      </c>
      <c r="E30" s="49">
        <f t="shared" ref="E30:F31" si="7">E31</f>
        <v>199.41</v>
      </c>
      <c r="F30" s="49">
        <f t="shared" si="7"/>
        <v>0</v>
      </c>
      <c r="G30" s="49">
        <f>G31</f>
        <v>212.48</v>
      </c>
      <c r="H30" s="50">
        <f t="shared" si="1"/>
        <v>106.55433528910285</v>
      </c>
      <c r="I30" s="50">
        <v>0</v>
      </c>
      <c r="K30" s="71"/>
      <c r="L30" s="71"/>
      <c r="M30" s="71"/>
      <c r="N30" s="52"/>
    </row>
    <row r="31" spans="1:14" x14ac:dyDescent="0.25">
      <c r="A31" s="97">
        <v>3</v>
      </c>
      <c r="B31" s="98"/>
      <c r="C31" s="99"/>
      <c r="D31" s="34" t="s">
        <v>10</v>
      </c>
      <c r="E31" s="49">
        <f t="shared" si="7"/>
        <v>199.41</v>
      </c>
      <c r="F31" s="49">
        <f t="shared" si="7"/>
        <v>0</v>
      </c>
      <c r="G31" s="49">
        <f>G32</f>
        <v>212.48</v>
      </c>
      <c r="H31" s="50">
        <f t="shared" si="1"/>
        <v>106.55433528910285</v>
      </c>
      <c r="I31" s="50">
        <v>0</v>
      </c>
      <c r="K31" s="71"/>
      <c r="L31" s="71"/>
      <c r="M31" s="71"/>
      <c r="N31" s="52"/>
    </row>
    <row r="32" spans="1:14" x14ac:dyDescent="0.25">
      <c r="A32" s="106">
        <v>32</v>
      </c>
      <c r="B32" s="107"/>
      <c r="C32" s="108"/>
      <c r="D32" s="34" t="s">
        <v>19</v>
      </c>
      <c r="E32" s="49">
        <v>199.41</v>
      </c>
      <c r="F32" s="49">
        <v>0</v>
      </c>
      <c r="G32" s="49">
        <v>212.48</v>
      </c>
      <c r="H32" s="50">
        <f t="shared" si="1"/>
        <v>106.55433528910285</v>
      </c>
      <c r="I32" s="50">
        <v>0</v>
      </c>
      <c r="K32" s="71"/>
      <c r="L32" s="71"/>
      <c r="M32" s="71"/>
      <c r="N32" s="52"/>
    </row>
    <row r="33" spans="1:14" x14ac:dyDescent="0.25">
      <c r="A33" s="103" t="s">
        <v>63</v>
      </c>
      <c r="B33" s="104"/>
      <c r="C33" s="105"/>
      <c r="D33" s="51" t="s">
        <v>70</v>
      </c>
      <c r="E33" s="49">
        <f t="shared" ref="E33:F34" si="8">E34</f>
        <v>145805.47</v>
      </c>
      <c r="F33" s="49">
        <f t="shared" si="8"/>
        <v>91579</v>
      </c>
      <c r="G33" s="49">
        <f>G34+G37</f>
        <v>15940.15</v>
      </c>
      <c r="H33" s="50">
        <f t="shared" si="1"/>
        <v>10.932477361788964</v>
      </c>
      <c r="I33" s="50">
        <f t="shared" si="2"/>
        <v>17.405900916148898</v>
      </c>
      <c r="K33" s="71"/>
      <c r="L33" s="71"/>
      <c r="M33" s="71"/>
      <c r="N33" s="52"/>
    </row>
    <row r="34" spans="1:14" x14ac:dyDescent="0.25">
      <c r="A34" s="97">
        <v>3</v>
      </c>
      <c r="B34" s="98"/>
      <c r="C34" s="99"/>
      <c r="D34" s="29" t="s">
        <v>10</v>
      </c>
      <c r="E34" s="49">
        <f t="shared" si="8"/>
        <v>145805.47</v>
      </c>
      <c r="F34" s="49">
        <f t="shared" si="8"/>
        <v>91579</v>
      </c>
      <c r="G34" s="49">
        <f>G35+G36</f>
        <v>15940.15</v>
      </c>
      <c r="H34" s="50">
        <f t="shared" si="1"/>
        <v>10.932477361788964</v>
      </c>
      <c r="I34" s="50">
        <f t="shared" si="2"/>
        <v>17.405900916148898</v>
      </c>
      <c r="K34" s="71"/>
      <c r="L34" s="71"/>
      <c r="M34" s="71"/>
      <c r="N34" s="52"/>
    </row>
    <row r="35" spans="1:14" x14ac:dyDescent="0.25">
      <c r="A35" s="106">
        <v>32</v>
      </c>
      <c r="B35" s="107"/>
      <c r="C35" s="108"/>
      <c r="D35" s="29" t="s">
        <v>19</v>
      </c>
      <c r="E35" s="49">
        <v>145805.47</v>
      </c>
      <c r="F35" s="49">
        <v>91579</v>
      </c>
      <c r="G35" s="49">
        <v>15712.96</v>
      </c>
      <c r="H35" s="50">
        <f t="shared" si="1"/>
        <v>10.776660162338215</v>
      </c>
      <c r="I35" s="50">
        <f t="shared" si="2"/>
        <v>17.157820024241364</v>
      </c>
      <c r="K35" s="71"/>
      <c r="L35" s="71"/>
      <c r="M35" s="71"/>
      <c r="N35" s="52"/>
    </row>
    <row r="36" spans="1:14" x14ac:dyDescent="0.25">
      <c r="A36" s="106">
        <v>34</v>
      </c>
      <c r="B36" s="107"/>
      <c r="C36" s="108"/>
      <c r="D36" s="66" t="s">
        <v>52</v>
      </c>
      <c r="E36" s="49"/>
      <c r="F36" s="49"/>
      <c r="G36" s="49">
        <v>227.19</v>
      </c>
      <c r="H36" s="50">
        <v>0</v>
      </c>
      <c r="I36" s="50">
        <v>0</v>
      </c>
      <c r="K36" s="71"/>
      <c r="L36" s="71"/>
      <c r="M36" s="71"/>
      <c r="N36" s="52"/>
    </row>
    <row r="37" spans="1:14" x14ac:dyDescent="0.25">
      <c r="A37" s="97">
        <v>4</v>
      </c>
      <c r="B37" s="98"/>
      <c r="C37" s="99"/>
      <c r="D37" s="66" t="s">
        <v>78</v>
      </c>
      <c r="E37" s="49"/>
      <c r="F37" s="49"/>
      <c r="G37" s="49">
        <f>G38</f>
        <v>0</v>
      </c>
      <c r="H37" s="50">
        <v>0</v>
      </c>
      <c r="I37" s="50">
        <v>0</v>
      </c>
      <c r="K37" s="71"/>
      <c r="L37" s="71"/>
      <c r="M37" s="71"/>
      <c r="N37" s="52"/>
    </row>
    <row r="38" spans="1:14" ht="25.5" x14ac:dyDescent="0.25">
      <c r="A38" s="106">
        <v>42</v>
      </c>
      <c r="B38" s="107"/>
      <c r="C38" s="108"/>
      <c r="D38" s="66" t="s">
        <v>77</v>
      </c>
      <c r="E38" s="49"/>
      <c r="F38" s="49"/>
      <c r="G38" s="49">
        <v>0</v>
      </c>
      <c r="H38" s="50">
        <v>0</v>
      </c>
      <c r="I38" s="50">
        <v>0</v>
      </c>
      <c r="K38" s="71"/>
      <c r="L38" s="71"/>
      <c r="M38" s="71"/>
      <c r="N38" s="52"/>
    </row>
    <row r="39" spans="1:14" ht="25.5" x14ac:dyDescent="0.25">
      <c r="A39" s="103" t="s">
        <v>63</v>
      </c>
      <c r="B39" s="104"/>
      <c r="C39" s="105"/>
      <c r="D39" s="51" t="s">
        <v>79</v>
      </c>
      <c r="E39" s="49">
        <f>E40</f>
        <v>46975.73</v>
      </c>
      <c r="F39" s="49">
        <f>F40</f>
        <v>44215</v>
      </c>
      <c r="G39" s="49">
        <f>G40</f>
        <v>73970.02</v>
      </c>
      <c r="H39" s="50">
        <f t="shared" si="1"/>
        <v>157.46433317800489</v>
      </c>
      <c r="I39" s="50">
        <f t="shared" si="2"/>
        <v>167.2962116928644</v>
      </c>
      <c r="K39" s="71"/>
      <c r="L39" s="71"/>
      <c r="M39" s="71"/>
      <c r="N39" s="52"/>
    </row>
    <row r="40" spans="1:14" ht="15" customHeight="1" x14ac:dyDescent="0.25">
      <c r="A40" s="97">
        <v>3</v>
      </c>
      <c r="B40" s="98"/>
      <c r="C40" s="99"/>
      <c r="D40" s="29" t="s">
        <v>10</v>
      </c>
      <c r="E40" s="49">
        <f>E41+E42</f>
        <v>46975.73</v>
      </c>
      <c r="F40" s="49">
        <f>F41+F42</f>
        <v>44215</v>
      </c>
      <c r="G40" s="49">
        <f>G41+G42</f>
        <v>73970.02</v>
      </c>
      <c r="H40" s="50">
        <f t="shared" si="1"/>
        <v>157.46433317800489</v>
      </c>
      <c r="I40" s="50">
        <f t="shared" si="2"/>
        <v>167.2962116928644</v>
      </c>
      <c r="K40" s="71"/>
      <c r="L40" s="71"/>
      <c r="M40" s="71"/>
      <c r="N40" s="52"/>
    </row>
    <row r="41" spans="1:14" ht="14.25" customHeight="1" x14ac:dyDescent="0.25">
      <c r="A41" s="106">
        <v>32</v>
      </c>
      <c r="B41" s="107"/>
      <c r="C41" s="108"/>
      <c r="D41" s="32" t="s">
        <v>19</v>
      </c>
      <c r="E41" s="49">
        <v>46975.73</v>
      </c>
      <c r="F41" s="49">
        <v>43950</v>
      </c>
      <c r="G41" s="49">
        <v>73695.570000000007</v>
      </c>
      <c r="H41" s="50">
        <f t="shared" si="1"/>
        <v>156.88009531730535</v>
      </c>
      <c r="I41" s="50">
        <f t="shared" si="2"/>
        <v>167.68047781569967</v>
      </c>
      <c r="K41" s="71"/>
      <c r="L41" s="71"/>
      <c r="M41" s="71"/>
      <c r="N41" s="52"/>
    </row>
    <row r="42" spans="1:14" ht="15" customHeight="1" x14ac:dyDescent="0.25">
      <c r="A42" s="106">
        <v>34</v>
      </c>
      <c r="B42" s="107"/>
      <c r="C42" s="108"/>
      <c r="D42" s="32" t="s">
        <v>52</v>
      </c>
      <c r="E42" s="49">
        <v>0</v>
      </c>
      <c r="F42" s="49">
        <v>265</v>
      </c>
      <c r="G42" s="49">
        <v>274.45</v>
      </c>
      <c r="H42" s="50">
        <v>0</v>
      </c>
      <c r="I42" s="50">
        <f t="shared" si="2"/>
        <v>103.56603773584905</v>
      </c>
      <c r="K42" s="71"/>
      <c r="L42" s="71"/>
      <c r="M42" s="71"/>
      <c r="N42" s="52"/>
    </row>
    <row r="43" spans="1:14" ht="25.5" x14ac:dyDescent="0.25">
      <c r="A43" s="103" t="s">
        <v>63</v>
      </c>
      <c r="B43" s="104"/>
      <c r="C43" s="105"/>
      <c r="D43" s="31" t="s">
        <v>71</v>
      </c>
      <c r="E43" s="49">
        <f t="shared" ref="E43:G44" si="9">E44</f>
        <v>130.59</v>
      </c>
      <c r="F43" s="49">
        <f t="shared" si="9"/>
        <v>332</v>
      </c>
      <c r="G43" s="49">
        <f t="shared" si="9"/>
        <v>58.6</v>
      </c>
      <c r="H43" s="50">
        <f t="shared" si="1"/>
        <v>44.87326747836741</v>
      </c>
      <c r="I43" s="50">
        <f t="shared" si="2"/>
        <v>17.650602409638555</v>
      </c>
      <c r="K43" s="71"/>
      <c r="L43" s="71"/>
      <c r="M43" s="71"/>
      <c r="N43" s="52"/>
    </row>
    <row r="44" spans="1:14" x14ac:dyDescent="0.25">
      <c r="A44" s="97">
        <v>3</v>
      </c>
      <c r="B44" s="98"/>
      <c r="C44" s="99"/>
      <c r="D44" s="32" t="s">
        <v>10</v>
      </c>
      <c r="E44" s="49">
        <f t="shared" si="9"/>
        <v>130.59</v>
      </c>
      <c r="F44" s="49">
        <f t="shared" si="9"/>
        <v>332</v>
      </c>
      <c r="G44" s="49">
        <f t="shared" si="9"/>
        <v>58.6</v>
      </c>
      <c r="H44" s="50">
        <f t="shared" si="1"/>
        <v>44.87326747836741</v>
      </c>
      <c r="I44" s="50">
        <f t="shared" si="2"/>
        <v>17.650602409638555</v>
      </c>
      <c r="K44" s="71"/>
      <c r="L44" s="71"/>
      <c r="M44" s="71"/>
      <c r="N44" s="52"/>
    </row>
    <row r="45" spans="1:14" ht="15" customHeight="1" x14ac:dyDescent="0.25">
      <c r="A45" s="106">
        <v>32</v>
      </c>
      <c r="B45" s="107"/>
      <c r="C45" s="108"/>
      <c r="D45" s="32" t="s">
        <v>19</v>
      </c>
      <c r="E45" s="49">
        <v>130.59</v>
      </c>
      <c r="F45" s="49">
        <v>332</v>
      </c>
      <c r="G45" s="49">
        <v>58.6</v>
      </c>
      <c r="H45" s="50">
        <f t="shared" si="1"/>
        <v>44.87326747836741</v>
      </c>
      <c r="I45" s="50">
        <f t="shared" si="2"/>
        <v>17.650602409638555</v>
      </c>
      <c r="K45" s="71"/>
      <c r="L45" s="71"/>
      <c r="M45" s="71"/>
      <c r="N45" s="52"/>
    </row>
    <row r="46" spans="1:14" ht="38.25" x14ac:dyDescent="0.25">
      <c r="A46" s="100" t="s">
        <v>60</v>
      </c>
      <c r="B46" s="101"/>
      <c r="C46" s="102"/>
      <c r="D46" s="30" t="s">
        <v>72</v>
      </c>
      <c r="E46" s="50">
        <f>E47+E50</f>
        <v>431.22</v>
      </c>
      <c r="F46" s="50">
        <f>F47+F50</f>
        <v>863</v>
      </c>
      <c r="G46" s="50">
        <f>G47+G50</f>
        <v>1366.85</v>
      </c>
      <c r="H46" s="50">
        <f t="shared" si="1"/>
        <v>316.97277491767539</v>
      </c>
      <c r="I46" s="50">
        <f t="shared" si="2"/>
        <v>158.38354577056776</v>
      </c>
      <c r="K46" s="71"/>
      <c r="L46" s="71"/>
      <c r="M46" s="71"/>
      <c r="N46" s="52"/>
    </row>
    <row r="47" spans="1:14" x14ac:dyDescent="0.25">
      <c r="A47" s="103" t="s">
        <v>63</v>
      </c>
      <c r="B47" s="104"/>
      <c r="C47" s="105"/>
      <c r="D47" s="31" t="s">
        <v>68</v>
      </c>
      <c r="E47" s="49">
        <f>E48</f>
        <v>431.22</v>
      </c>
      <c r="F47" s="49">
        <f>F48</f>
        <v>863</v>
      </c>
      <c r="G47" s="49">
        <f>G48</f>
        <v>0</v>
      </c>
      <c r="H47" s="50">
        <f t="shared" si="1"/>
        <v>0</v>
      </c>
      <c r="I47" s="50">
        <f t="shared" si="2"/>
        <v>0</v>
      </c>
      <c r="K47" s="71"/>
      <c r="L47" s="71"/>
      <c r="M47" s="71"/>
      <c r="N47" s="52"/>
    </row>
    <row r="48" spans="1:14" x14ac:dyDescent="0.25">
      <c r="A48" s="97">
        <v>3</v>
      </c>
      <c r="B48" s="98"/>
      <c r="C48" s="99"/>
      <c r="D48" s="32" t="s">
        <v>10</v>
      </c>
      <c r="E48" s="49">
        <f>E49</f>
        <v>431.22</v>
      </c>
      <c r="F48" s="49">
        <f>F49</f>
        <v>863</v>
      </c>
      <c r="G48" s="49"/>
      <c r="H48" s="50">
        <f t="shared" si="1"/>
        <v>0</v>
      </c>
      <c r="I48" s="50">
        <f t="shared" si="2"/>
        <v>0</v>
      </c>
      <c r="K48" s="71"/>
      <c r="L48" s="71"/>
      <c r="M48" s="71"/>
      <c r="N48" s="52"/>
    </row>
    <row r="49" spans="1:14" x14ac:dyDescent="0.25">
      <c r="A49" s="106">
        <v>32</v>
      </c>
      <c r="B49" s="107"/>
      <c r="C49" s="108"/>
      <c r="D49" s="32" t="s">
        <v>19</v>
      </c>
      <c r="E49" s="49">
        <v>431.22</v>
      </c>
      <c r="F49" s="49">
        <v>863</v>
      </c>
      <c r="G49" s="49"/>
      <c r="H49" s="50">
        <f t="shared" si="1"/>
        <v>0</v>
      </c>
      <c r="I49" s="50">
        <f t="shared" si="2"/>
        <v>0</v>
      </c>
      <c r="K49" s="71"/>
      <c r="L49" s="71"/>
      <c r="M49" s="71"/>
      <c r="N49" s="52"/>
    </row>
    <row r="50" spans="1:14" ht="25.5" x14ac:dyDescent="0.25">
      <c r="A50" s="103" t="s">
        <v>63</v>
      </c>
      <c r="B50" s="104"/>
      <c r="C50" s="105"/>
      <c r="D50" s="54" t="s">
        <v>73</v>
      </c>
      <c r="E50" s="49">
        <f t="shared" ref="E50:G51" si="10">E51</f>
        <v>0</v>
      </c>
      <c r="F50" s="49">
        <f t="shared" si="10"/>
        <v>0</v>
      </c>
      <c r="G50" s="49">
        <f t="shared" si="10"/>
        <v>1366.85</v>
      </c>
      <c r="H50" s="50">
        <v>0</v>
      </c>
      <c r="I50" s="50">
        <v>0</v>
      </c>
      <c r="K50" s="71"/>
      <c r="L50" s="71"/>
      <c r="M50" s="71"/>
      <c r="N50" s="52"/>
    </row>
    <row r="51" spans="1:14" x14ac:dyDescent="0.25">
      <c r="A51" s="97">
        <v>3</v>
      </c>
      <c r="B51" s="98"/>
      <c r="C51" s="99"/>
      <c r="D51" s="32" t="s">
        <v>10</v>
      </c>
      <c r="E51" s="49">
        <f t="shared" si="10"/>
        <v>0</v>
      </c>
      <c r="F51" s="49">
        <f t="shared" si="10"/>
        <v>0</v>
      </c>
      <c r="G51" s="49">
        <f t="shared" si="10"/>
        <v>1366.85</v>
      </c>
      <c r="H51" s="50">
        <v>0</v>
      </c>
      <c r="I51" s="50">
        <v>0</v>
      </c>
      <c r="K51" s="71"/>
      <c r="L51" s="71"/>
      <c r="M51" s="71"/>
      <c r="N51" s="52"/>
    </row>
    <row r="52" spans="1:14" x14ac:dyDescent="0.25">
      <c r="A52" s="106">
        <v>38</v>
      </c>
      <c r="B52" s="107"/>
      <c r="C52" s="108"/>
      <c r="D52" s="66" t="s">
        <v>53</v>
      </c>
      <c r="E52" s="49">
        <v>0</v>
      </c>
      <c r="F52" s="49">
        <v>0</v>
      </c>
      <c r="G52" s="49">
        <v>1366.85</v>
      </c>
      <c r="H52" s="50">
        <v>0</v>
      </c>
      <c r="I52" s="50">
        <v>0</v>
      </c>
      <c r="K52" s="71"/>
      <c r="L52" s="71"/>
      <c r="M52" s="71"/>
      <c r="N52" s="52"/>
    </row>
    <row r="53" spans="1:14" ht="25.5" x14ac:dyDescent="0.25">
      <c r="A53" s="100" t="s">
        <v>60</v>
      </c>
      <c r="B53" s="101"/>
      <c r="C53" s="102"/>
      <c r="D53" s="30" t="s">
        <v>74</v>
      </c>
      <c r="E53" s="50">
        <f t="shared" ref="E53:G54" si="11">E54</f>
        <v>1849811.46</v>
      </c>
      <c r="F53" s="50">
        <f t="shared" si="11"/>
        <v>1844220</v>
      </c>
      <c r="G53" s="50">
        <f t="shared" si="11"/>
        <v>2288707.69</v>
      </c>
      <c r="H53" s="50">
        <f t="shared" si="1"/>
        <v>123.72653859545231</v>
      </c>
      <c r="I53" s="50">
        <f t="shared" si="2"/>
        <v>124.10166303369445</v>
      </c>
      <c r="K53" s="71"/>
      <c r="L53" s="71"/>
      <c r="M53" s="71"/>
      <c r="N53" s="52"/>
    </row>
    <row r="54" spans="1:14" ht="25.5" x14ac:dyDescent="0.25">
      <c r="A54" s="103" t="s">
        <v>63</v>
      </c>
      <c r="B54" s="104"/>
      <c r="C54" s="105"/>
      <c r="D54" s="31" t="s">
        <v>73</v>
      </c>
      <c r="E54" s="49">
        <f t="shared" si="11"/>
        <v>1849811.46</v>
      </c>
      <c r="F54" s="49">
        <f t="shared" si="11"/>
        <v>1844220</v>
      </c>
      <c r="G54" s="49">
        <f t="shared" si="11"/>
        <v>2288707.69</v>
      </c>
      <c r="H54" s="50">
        <f t="shared" si="1"/>
        <v>123.72653859545231</v>
      </c>
      <c r="I54" s="50">
        <f t="shared" si="2"/>
        <v>124.10166303369445</v>
      </c>
      <c r="K54" s="71"/>
      <c r="L54" s="71"/>
      <c r="M54" s="71"/>
      <c r="N54" s="52"/>
    </row>
    <row r="55" spans="1:14" x14ac:dyDescent="0.25">
      <c r="A55" s="97">
        <v>3</v>
      </c>
      <c r="B55" s="98"/>
      <c r="C55" s="99"/>
      <c r="D55" s="32" t="s">
        <v>10</v>
      </c>
      <c r="E55" s="49">
        <f>E56+E57+E58</f>
        <v>1849811.46</v>
      </c>
      <c r="F55" s="49">
        <f>F56+F57+F58</f>
        <v>1844220</v>
      </c>
      <c r="G55" s="49">
        <f>G56+G57+G58</f>
        <v>2288707.69</v>
      </c>
      <c r="H55" s="50">
        <f t="shared" si="1"/>
        <v>123.72653859545231</v>
      </c>
      <c r="I55" s="50">
        <f t="shared" si="2"/>
        <v>124.10166303369445</v>
      </c>
      <c r="J55" s="77"/>
      <c r="K55" s="71"/>
      <c r="L55" s="71"/>
      <c r="M55" s="71"/>
      <c r="N55" s="52"/>
    </row>
    <row r="56" spans="1:14" x14ac:dyDescent="0.25">
      <c r="A56" s="106">
        <v>31</v>
      </c>
      <c r="B56" s="107"/>
      <c r="C56" s="108"/>
      <c r="D56" s="32" t="s">
        <v>11</v>
      </c>
      <c r="E56" s="49">
        <v>1777467.95</v>
      </c>
      <c r="F56" s="49">
        <v>1730869</v>
      </c>
      <c r="G56" s="49">
        <v>2038373.58</v>
      </c>
      <c r="H56" s="50">
        <f t="shared" si="1"/>
        <v>114.67849982892801</v>
      </c>
      <c r="I56" s="50">
        <f t="shared" si="2"/>
        <v>117.76590718303927</v>
      </c>
      <c r="K56" s="71"/>
      <c r="L56" s="71"/>
      <c r="M56" s="71"/>
      <c r="N56" s="52"/>
    </row>
    <row r="57" spans="1:14" x14ac:dyDescent="0.25">
      <c r="A57" s="106">
        <v>32</v>
      </c>
      <c r="B57" s="107"/>
      <c r="C57" s="108"/>
      <c r="D57" s="32" t="s">
        <v>19</v>
      </c>
      <c r="E57" s="49">
        <v>62923.62</v>
      </c>
      <c r="F57" s="49">
        <v>100051</v>
      </c>
      <c r="G57" s="49">
        <v>237252.59</v>
      </c>
      <c r="H57" s="50">
        <f t="shared" si="1"/>
        <v>377.04853916541992</v>
      </c>
      <c r="I57" s="50">
        <f t="shared" si="2"/>
        <v>237.13165285704289</v>
      </c>
      <c r="K57" s="71"/>
      <c r="L57" s="71"/>
      <c r="M57" s="71"/>
      <c r="N57" s="52"/>
    </row>
    <row r="58" spans="1:14" x14ac:dyDescent="0.25">
      <c r="A58" s="106">
        <v>34</v>
      </c>
      <c r="B58" s="107"/>
      <c r="C58" s="108"/>
      <c r="D58" s="39" t="s">
        <v>52</v>
      </c>
      <c r="E58" s="49">
        <v>9419.89</v>
      </c>
      <c r="F58" s="49">
        <v>13300</v>
      </c>
      <c r="G58" s="49">
        <v>13081.52</v>
      </c>
      <c r="H58" s="50">
        <f t="shared" si="1"/>
        <v>138.87126070474284</v>
      </c>
      <c r="I58" s="50">
        <f t="shared" si="2"/>
        <v>98.357293233082714</v>
      </c>
      <c r="K58" s="71"/>
      <c r="L58" s="71"/>
      <c r="M58" s="71"/>
      <c r="N58" s="52"/>
    </row>
    <row r="59" spans="1:14" s="58" customFormat="1" ht="38.25" x14ac:dyDescent="0.25">
      <c r="A59" s="100" t="s">
        <v>60</v>
      </c>
      <c r="B59" s="101"/>
      <c r="C59" s="102"/>
      <c r="D59" s="57" t="s">
        <v>72</v>
      </c>
      <c r="E59" s="50"/>
      <c r="F59" s="50"/>
      <c r="G59" s="50">
        <f>G60</f>
        <v>0</v>
      </c>
      <c r="H59" s="50">
        <v>0</v>
      </c>
      <c r="I59" s="50">
        <v>0</v>
      </c>
      <c r="K59" s="73"/>
      <c r="L59" s="73"/>
      <c r="M59" s="73"/>
      <c r="N59" s="59"/>
    </row>
    <row r="60" spans="1:14" ht="25.5" x14ac:dyDescent="0.25">
      <c r="A60" s="103" t="s">
        <v>63</v>
      </c>
      <c r="B60" s="104"/>
      <c r="C60" s="105"/>
      <c r="D60" s="65" t="s">
        <v>73</v>
      </c>
      <c r="E60" s="49"/>
      <c r="F60" s="49"/>
      <c r="G60" s="49">
        <f>G61</f>
        <v>0</v>
      </c>
      <c r="H60" s="50">
        <v>0</v>
      </c>
      <c r="I60" s="50">
        <v>0</v>
      </c>
      <c r="K60" s="71"/>
      <c r="L60" s="71"/>
      <c r="M60" s="71"/>
      <c r="N60" s="52"/>
    </row>
    <row r="61" spans="1:14" x14ac:dyDescent="0.25">
      <c r="A61" s="97">
        <v>3</v>
      </c>
      <c r="B61" s="98"/>
      <c r="C61" s="99"/>
      <c r="D61" s="56" t="s">
        <v>10</v>
      </c>
      <c r="E61" s="49"/>
      <c r="F61" s="49"/>
      <c r="G61" s="49">
        <f>G62</f>
        <v>0</v>
      </c>
      <c r="H61" s="50">
        <v>0</v>
      </c>
      <c r="I61" s="50">
        <v>0</v>
      </c>
      <c r="K61" s="71"/>
      <c r="L61" s="71"/>
      <c r="M61" s="71"/>
      <c r="N61" s="52"/>
    </row>
    <row r="62" spans="1:14" s="60" customFormat="1" x14ac:dyDescent="0.25">
      <c r="A62" s="106">
        <v>31</v>
      </c>
      <c r="B62" s="107"/>
      <c r="C62" s="108"/>
      <c r="D62" s="66" t="s">
        <v>11</v>
      </c>
      <c r="E62" s="49"/>
      <c r="F62" s="49"/>
      <c r="G62" s="49">
        <v>0</v>
      </c>
      <c r="H62" s="50">
        <v>0</v>
      </c>
      <c r="I62" s="50">
        <v>0</v>
      </c>
      <c r="K62" s="74"/>
      <c r="L62" s="74"/>
      <c r="M62" s="74"/>
      <c r="N62" s="61"/>
    </row>
    <row r="63" spans="1:14" ht="25.5" x14ac:dyDescent="0.25">
      <c r="A63" s="100" t="s">
        <v>75</v>
      </c>
      <c r="B63" s="101"/>
      <c r="C63" s="102"/>
      <c r="D63" s="30" t="s">
        <v>76</v>
      </c>
      <c r="E63" s="50">
        <f>E64+E67</f>
        <v>29917.75</v>
      </c>
      <c r="F63" s="50">
        <f>F64+F67</f>
        <v>32000</v>
      </c>
      <c r="G63" s="50">
        <f>G64+G67</f>
        <v>26610.32</v>
      </c>
      <c r="H63" s="50">
        <f t="shared" si="1"/>
        <v>88.944923999966576</v>
      </c>
      <c r="I63" s="50">
        <f t="shared" si="2"/>
        <v>83.157249999999991</v>
      </c>
      <c r="K63" s="71"/>
      <c r="L63" s="71"/>
      <c r="M63" s="71"/>
      <c r="N63" s="52"/>
    </row>
    <row r="64" spans="1:14" x14ac:dyDescent="0.25">
      <c r="A64" s="103" t="s">
        <v>63</v>
      </c>
      <c r="B64" s="104"/>
      <c r="C64" s="105"/>
      <c r="D64" s="31" t="s">
        <v>68</v>
      </c>
      <c r="E64" s="49">
        <f t="shared" ref="E64:G65" si="12">E65</f>
        <v>24741.11</v>
      </c>
      <c r="F64" s="49">
        <f t="shared" si="12"/>
        <v>21000</v>
      </c>
      <c r="G64" s="49">
        <f t="shared" si="12"/>
        <v>21000</v>
      </c>
      <c r="H64" s="50">
        <f t="shared" si="1"/>
        <v>84.878972689584259</v>
      </c>
      <c r="I64" s="50">
        <f t="shared" si="2"/>
        <v>100</v>
      </c>
      <c r="K64" s="71"/>
      <c r="L64" s="71"/>
      <c r="M64" s="71"/>
      <c r="N64" s="52"/>
    </row>
    <row r="65" spans="1:14" ht="15" customHeight="1" x14ac:dyDescent="0.25">
      <c r="A65" s="97">
        <v>4</v>
      </c>
      <c r="B65" s="98"/>
      <c r="C65" s="99"/>
      <c r="D65" s="32" t="s">
        <v>78</v>
      </c>
      <c r="E65" s="49">
        <f t="shared" si="12"/>
        <v>24741.11</v>
      </c>
      <c r="F65" s="49">
        <f t="shared" si="12"/>
        <v>21000</v>
      </c>
      <c r="G65" s="49">
        <f t="shared" si="12"/>
        <v>21000</v>
      </c>
      <c r="H65" s="50">
        <f t="shared" si="1"/>
        <v>84.878972689584259</v>
      </c>
      <c r="I65" s="50">
        <f t="shared" si="2"/>
        <v>100</v>
      </c>
      <c r="K65" s="71"/>
      <c r="L65" s="71"/>
      <c r="M65" s="71"/>
      <c r="N65" s="52"/>
    </row>
    <row r="66" spans="1:14" ht="15" customHeight="1" x14ac:dyDescent="0.25">
      <c r="A66" s="106">
        <v>42</v>
      </c>
      <c r="B66" s="107"/>
      <c r="C66" s="108"/>
      <c r="D66" s="32" t="s">
        <v>77</v>
      </c>
      <c r="E66" s="49">
        <v>24741.11</v>
      </c>
      <c r="F66" s="49">
        <v>21000</v>
      </c>
      <c r="G66" s="49">
        <v>21000</v>
      </c>
      <c r="H66" s="50">
        <f t="shared" si="1"/>
        <v>84.878972689584259</v>
      </c>
      <c r="I66" s="50">
        <f t="shared" si="2"/>
        <v>100</v>
      </c>
      <c r="K66" s="71"/>
      <c r="L66" s="71"/>
      <c r="M66" s="71"/>
      <c r="N66" s="52"/>
    </row>
    <row r="67" spans="1:14" ht="25.5" x14ac:dyDescent="0.25">
      <c r="A67" s="103" t="s">
        <v>63</v>
      </c>
      <c r="B67" s="104"/>
      <c r="C67" s="105"/>
      <c r="D67" s="31" t="s">
        <v>79</v>
      </c>
      <c r="E67" s="49">
        <f t="shared" ref="E67:G68" si="13">E68</f>
        <v>5176.6400000000003</v>
      </c>
      <c r="F67" s="49">
        <f t="shared" si="13"/>
        <v>11000</v>
      </c>
      <c r="G67" s="49">
        <f t="shared" si="13"/>
        <v>5610.32</v>
      </c>
      <c r="H67" s="50">
        <f t="shared" si="1"/>
        <v>108.37763491376644</v>
      </c>
      <c r="I67" s="50">
        <f t="shared" si="2"/>
        <v>51.002909090909085</v>
      </c>
      <c r="K67" s="71"/>
      <c r="L67" s="71"/>
      <c r="M67" s="71"/>
      <c r="N67" s="52"/>
    </row>
    <row r="68" spans="1:14" x14ac:dyDescent="0.25">
      <c r="A68" s="97">
        <v>4</v>
      </c>
      <c r="B68" s="98"/>
      <c r="C68" s="99"/>
      <c r="D68" s="32" t="s">
        <v>78</v>
      </c>
      <c r="E68" s="49">
        <f t="shared" si="13"/>
        <v>5176.6400000000003</v>
      </c>
      <c r="F68" s="49">
        <f t="shared" si="13"/>
        <v>11000</v>
      </c>
      <c r="G68" s="49">
        <f t="shared" si="13"/>
        <v>5610.32</v>
      </c>
      <c r="H68" s="50">
        <f t="shared" si="1"/>
        <v>108.37763491376644</v>
      </c>
      <c r="I68" s="50">
        <f t="shared" si="2"/>
        <v>51.002909090909085</v>
      </c>
      <c r="K68" s="71"/>
      <c r="L68" s="71"/>
      <c r="M68" s="71"/>
      <c r="N68" s="52"/>
    </row>
    <row r="69" spans="1:14" ht="25.5" x14ac:dyDescent="0.25">
      <c r="A69" s="106">
        <v>42</v>
      </c>
      <c r="B69" s="107"/>
      <c r="C69" s="108"/>
      <c r="D69" s="32" t="s">
        <v>77</v>
      </c>
      <c r="E69" s="49">
        <v>5176.6400000000003</v>
      </c>
      <c r="F69" s="49">
        <v>11000</v>
      </c>
      <c r="G69" s="49">
        <v>5610.32</v>
      </c>
      <c r="H69" s="50">
        <f t="shared" si="1"/>
        <v>108.37763491376644</v>
      </c>
      <c r="I69" s="50">
        <f t="shared" si="2"/>
        <v>51.002909090909085</v>
      </c>
      <c r="K69" s="71"/>
      <c r="L69" s="71"/>
      <c r="M69" s="71"/>
      <c r="N69" s="52"/>
    </row>
    <row r="70" spans="1:14" ht="25.5" x14ac:dyDescent="0.25">
      <c r="A70" s="100" t="s">
        <v>75</v>
      </c>
      <c r="B70" s="101"/>
      <c r="C70" s="102"/>
      <c r="D70" s="30" t="s">
        <v>80</v>
      </c>
      <c r="E70" s="50">
        <f t="shared" ref="E70:F74" si="14">E71</f>
        <v>28417.759999999998</v>
      </c>
      <c r="F70" s="50">
        <f t="shared" si="14"/>
        <v>44239</v>
      </c>
      <c r="G70" s="50">
        <f t="shared" ref="G70:G74" si="15">G71</f>
        <v>40824.78</v>
      </c>
      <c r="H70" s="50">
        <f t="shared" si="1"/>
        <v>143.65938765053968</v>
      </c>
      <c r="I70" s="50">
        <f t="shared" si="2"/>
        <v>92.282330070752053</v>
      </c>
      <c r="K70" s="71"/>
      <c r="L70" s="71"/>
      <c r="M70" s="71"/>
      <c r="N70" s="52"/>
    </row>
    <row r="71" spans="1:14" ht="25.5" x14ac:dyDescent="0.25">
      <c r="A71" s="103" t="s">
        <v>63</v>
      </c>
      <c r="B71" s="104"/>
      <c r="C71" s="105"/>
      <c r="D71" s="31" t="s">
        <v>73</v>
      </c>
      <c r="E71" s="49">
        <f>E74</f>
        <v>28417.759999999998</v>
      </c>
      <c r="F71" s="49">
        <f>F74</f>
        <v>44239</v>
      </c>
      <c r="G71" s="49">
        <f>G74+G72</f>
        <v>40824.78</v>
      </c>
      <c r="H71" s="50">
        <f t="shared" ref="H71:H105" si="16">G71/E71*100</f>
        <v>143.65938765053968</v>
      </c>
      <c r="I71" s="50">
        <f t="shared" ref="I71:I105" si="17">G71/F71*100</f>
        <v>92.282330070752053</v>
      </c>
      <c r="K71" s="71"/>
      <c r="L71" s="71"/>
      <c r="M71" s="71"/>
      <c r="N71" s="52"/>
    </row>
    <row r="72" spans="1:14" x14ac:dyDescent="0.25">
      <c r="A72" s="97">
        <v>3</v>
      </c>
      <c r="B72" s="98"/>
      <c r="C72" s="99"/>
      <c r="D72" s="66" t="s">
        <v>10</v>
      </c>
      <c r="E72" s="49"/>
      <c r="F72" s="49"/>
      <c r="G72" s="49">
        <f>G73</f>
        <v>15890.31</v>
      </c>
      <c r="H72" s="50">
        <v>0</v>
      </c>
      <c r="I72" s="50">
        <v>0</v>
      </c>
      <c r="K72" s="71"/>
      <c r="L72" s="71"/>
      <c r="M72" s="71"/>
      <c r="N72" s="52"/>
    </row>
    <row r="73" spans="1:14" x14ac:dyDescent="0.25">
      <c r="A73" s="106">
        <v>32</v>
      </c>
      <c r="B73" s="107"/>
      <c r="C73" s="108"/>
      <c r="D73" s="66" t="s">
        <v>19</v>
      </c>
      <c r="E73" s="49"/>
      <c r="F73" s="49"/>
      <c r="G73" s="49">
        <v>15890.31</v>
      </c>
      <c r="H73" s="50">
        <v>0</v>
      </c>
      <c r="I73" s="50">
        <v>0</v>
      </c>
      <c r="K73" s="71"/>
      <c r="L73" s="71"/>
      <c r="M73" s="71"/>
      <c r="N73" s="52"/>
    </row>
    <row r="74" spans="1:14" x14ac:dyDescent="0.25">
      <c r="A74" s="97">
        <v>4</v>
      </c>
      <c r="B74" s="98"/>
      <c r="C74" s="99"/>
      <c r="D74" s="32" t="s">
        <v>78</v>
      </c>
      <c r="E74" s="49">
        <f t="shared" si="14"/>
        <v>28417.759999999998</v>
      </c>
      <c r="F74" s="49">
        <f t="shared" si="14"/>
        <v>44239</v>
      </c>
      <c r="G74" s="49">
        <f t="shared" si="15"/>
        <v>24934.47</v>
      </c>
      <c r="H74" s="50">
        <f t="shared" si="16"/>
        <v>87.742559582458298</v>
      </c>
      <c r="I74" s="50">
        <f t="shared" si="17"/>
        <v>56.363095910847896</v>
      </c>
      <c r="K74" s="71"/>
      <c r="L74" s="71"/>
      <c r="M74" s="71"/>
      <c r="N74" s="52"/>
    </row>
    <row r="75" spans="1:14" ht="25.5" x14ac:dyDescent="0.25">
      <c r="A75" s="106">
        <v>42</v>
      </c>
      <c r="B75" s="107"/>
      <c r="C75" s="108"/>
      <c r="D75" s="32" t="s">
        <v>77</v>
      </c>
      <c r="E75" s="49">
        <v>28417.759999999998</v>
      </c>
      <c r="F75" s="49">
        <v>44239</v>
      </c>
      <c r="G75" s="49">
        <v>24934.47</v>
      </c>
      <c r="H75" s="50">
        <f t="shared" si="16"/>
        <v>87.742559582458298</v>
      </c>
      <c r="I75" s="50">
        <f t="shared" si="17"/>
        <v>56.363095910847896</v>
      </c>
      <c r="K75" s="71"/>
      <c r="L75" s="71"/>
      <c r="M75" s="71"/>
      <c r="N75" s="52"/>
    </row>
    <row r="76" spans="1:14" ht="25.5" x14ac:dyDescent="0.25">
      <c r="A76" s="100" t="s">
        <v>75</v>
      </c>
      <c r="B76" s="101"/>
      <c r="C76" s="102"/>
      <c r="D76" s="30" t="s">
        <v>81</v>
      </c>
      <c r="E76" s="50">
        <f>E77</f>
        <v>4818.46</v>
      </c>
      <c r="F76" s="50">
        <f>F77</f>
        <v>4818</v>
      </c>
      <c r="G76" s="50">
        <f>G77</f>
        <v>4818.4799999999996</v>
      </c>
      <c r="H76" s="50">
        <f t="shared" si="16"/>
        <v>100.00041507037518</v>
      </c>
      <c r="I76" s="50">
        <f t="shared" si="17"/>
        <v>100.00996264009963</v>
      </c>
      <c r="K76" s="71"/>
      <c r="L76" s="71"/>
      <c r="M76" s="71"/>
      <c r="N76" s="52"/>
    </row>
    <row r="77" spans="1:14" x14ac:dyDescent="0.25">
      <c r="A77" s="103" t="s">
        <v>63</v>
      </c>
      <c r="B77" s="104"/>
      <c r="C77" s="105"/>
      <c r="D77" s="31" t="s">
        <v>68</v>
      </c>
      <c r="E77" s="49">
        <f>E78+E80</f>
        <v>4818.46</v>
      </c>
      <c r="F77" s="49">
        <f>F78+F80</f>
        <v>4818</v>
      </c>
      <c r="G77" s="49">
        <f>G78+G80</f>
        <v>4818.4799999999996</v>
      </c>
      <c r="H77" s="50">
        <f t="shared" si="16"/>
        <v>100.00041507037518</v>
      </c>
      <c r="I77" s="50">
        <f t="shared" si="17"/>
        <v>100.00996264009963</v>
      </c>
      <c r="K77" s="71"/>
      <c r="L77" s="71"/>
      <c r="M77" s="71"/>
      <c r="N77" s="52"/>
    </row>
    <row r="78" spans="1:14" ht="15" customHeight="1" x14ac:dyDescent="0.25">
      <c r="A78" s="97">
        <v>5</v>
      </c>
      <c r="B78" s="98"/>
      <c r="C78" s="99"/>
      <c r="D78" s="32" t="s">
        <v>82</v>
      </c>
      <c r="E78" s="49">
        <f>E79</f>
        <v>3779.04</v>
      </c>
      <c r="F78" s="49">
        <f>F79</f>
        <v>3730</v>
      </c>
      <c r="G78" s="49">
        <f>G79</f>
        <v>3992.2</v>
      </c>
      <c r="H78" s="50">
        <f t="shared" si="16"/>
        <v>105.64058596892332</v>
      </c>
      <c r="I78" s="50">
        <f t="shared" si="17"/>
        <v>107.02949061662197</v>
      </c>
      <c r="K78" s="71"/>
      <c r="L78" s="71"/>
      <c r="M78" s="71"/>
      <c r="N78" s="52"/>
    </row>
    <row r="79" spans="1:14" ht="25.5" x14ac:dyDescent="0.25">
      <c r="A79" s="106">
        <v>54</v>
      </c>
      <c r="B79" s="107"/>
      <c r="C79" s="108"/>
      <c r="D79" s="32" t="s">
        <v>21</v>
      </c>
      <c r="E79" s="49">
        <v>3779.04</v>
      </c>
      <c r="F79" s="49">
        <v>3730</v>
      </c>
      <c r="G79" s="49">
        <v>3992.2</v>
      </c>
      <c r="H79" s="50">
        <f t="shared" si="16"/>
        <v>105.64058596892332</v>
      </c>
      <c r="I79" s="50">
        <f t="shared" si="17"/>
        <v>107.02949061662197</v>
      </c>
      <c r="K79" s="71"/>
      <c r="L79" s="71"/>
      <c r="M79" s="71"/>
      <c r="N79" s="52"/>
    </row>
    <row r="80" spans="1:14" x14ac:dyDescent="0.25">
      <c r="A80" s="97">
        <v>3</v>
      </c>
      <c r="B80" s="98"/>
      <c r="C80" s="99"/>
      <c r="D80" s="32" t="s">
        <v>10</v>
      </c>
      <c r="E80" s="49">
        <f>E81</f>
        <v>1039.42</v>
      </c>
      <c r="F80" s="49">
        <f>F81</f>
        <v>1088</v>
      </c>
      <c r="G80" s="49">
        <f>G81</f>
        <v>826.28</v>
      </c>
      <c r="H80" s="50">
        <f t="shared" si="16"/>
        <v>79.494333378230152</v>
      </c>
      <c r="I80" s="50">
        <f t="shared" si="17"/>
        <v>75.944852941176464</v>
      </c>
      <c r="K80" s="71"/>
      <c r="L80" s="71"/>
      <c r="M80" s="71"/>
      <c r="N80" s="52"/>
    </row>
    <row r="81" spans="1:14" x14ac:dyDescent="0.25">
      <c r="A81" s="106">
        <v>34</v>
      </c>
      <c r="B81" s="107"/>
      <c r="C81" s="108"/>
      <c r="D81" s="32" t="s">
        <v>83</v>
      </c>
      <c r="E81" s="49">
        <v>1039.42</v>
      </c>
      <c r="F81" s="49">
        <v>1088</v>
      </c>
      <c r="G81" s="49">
        <v>826.28</v>
      </c>
      <c r="H81" s="50">
        <f t="shared" si="16"/>
        <v>79.494333378230152</v>
      </c>
      <c r="I81" s="50">
        <f t="shared" si="17"/>
        <v>75.944852941176464</v>
      </c>
      <c r="K81" s="71"/>
      <c r="L81" s="71"/>
      <c r="M81" s="71"/>
      <c r="N81" s="52"/>
    </row>
    <row r="82" spans="1:14" ht="38.25" customHeight="1" x14ac:dyDescent="0.25">
      <c r="A82" s="100" t="s">
        <v>84</v>
      </c>
      <c r="B82" s="101"/>
      <c r="C82" s="102"/>
      <c r="D82" s="30" t="s">
        <v>85</v>
      </c>
      <c r="E82" s="50">
        <f t="shared" ref="E82:F84" si="18">E83</f>
        <v>7058.15</v>
      </c>
      <c r="F82" s="50">
        <f t="shared" si="18"/>
        <v>7869</v>
      </c>
      <c r="G82" s="50">
        <f t="shared" ref="G82:G84" si="19">G83</f>
        <v>7630.47</v>
      </c>
      <c r="H82" s="50">
        <f t="shared" si="16"/>
        <v>108.10864036610161</v>
      </c>
      <c r="I82" s="50">
        <f t="shared" si="17"/>
        <v>96.968738086160883</v>
      </c>
      <c r="K82" s="71"/>
      <c r="L82" s="71"/>
      <c r="M82" s="71"/>
      <c r="N82" s="52"/>
    </row>
    <row r="83" spans="1:14" ht="25.5" customHeight="1" x14ac:dyDescent="0.25">
      <c r="A83" s="103" t="s">
        <v>63</v>
      </c>
      <c r="B83" s="104"/>
      <c r="C83" s="105"/>
      <c r="D83" s="31" t="s">
        <v>66</v>
      </c>
      <c r="E83" s="49">
        <f t="shared" si="18"/>
        <v>7058.15</v>
      </c>
      <c r="F83" s="49">
        <f t="shared" si="18"/>
        <v>7869</v>
      </c>
      <c r="G83" s="49">
        <f t="shared" si="19"/>
        <v>7630.47</v>
      </c>
      <c r="H83" s="50">
        <f t="shared" si="16"/>
        <v>108.10864036610161</v>
      </c>
      <c r="I83" s="50">
        <f t="shared" si="17"/>
        <v>96.968738086160883</v>
      </c>
      <c r="K83" s="71"/>
      <c r="L83" s="71"/>
      <c r="M83" s="71"/>
      <c r="N83" s="52"/>
    </row>
    <row r="84" spans="1:14" x14ac:dyDescent="0.25">
      <c r="A84" s="97">
        <v>3</v>
      </c>
      <c r="B84" s="98"/>
      <c r="C84" s="99"/>
      <c r="D84" s="32" t="s">
        <v>10</v>
      </c>
      <c r="E84" s="49">
        <f t="shared" si="18"/>
        <v>7058.15</v>
      </c>
      <c r="F84" s="49">
        <f t="shared" si="18"/>
        <v>7869</v>
      </c>
      <c r="G84" s="49">
        <f t="shared" si="19"/>
        <v>7630.47</v>
      </c>
      <c r="H84" s="50">
        <f t="shared" si="16"/>
        <v>108.10864036610161</v>
      </c>
      <c r="I84" s="50">
        <f t="shared" si="17"/>
        <v>96.968738086160883</v>
      </c>
      <c r="K84" s="71"/>
      <c r="L84" s="71"/>
      <c r="M84" s="71"/>
      <c r="N84" s="52"/>
    </row>
    <row r="85" spans="1:14" x14ac:dyDescent="0.25">
      <c r="A85" s="106">
        <v>32</v>
      </c>
      <c r="B85" s="107"/>
      <c r="C85" s="108"/>
      <c r="D85" s="32" t="s">
        <v>19</v>
      </c>
      <c r="E85" s="49">
        <v>7058.15</v>
      </c>
      <c r="F85" s="49">
        <v>7869</v>
      </c>
      <c r="G85" s="49">
        <v>7630.47</v>
      </c>
      <c r="H85" s="50">
        <f t="shared" si="16"/>
        <v>108.10864036610161</v>
      </c>
      <c r="I85" s="50">
        <f t="shared" si="17"/>
        <v>96.968738086160883</v>
      </c>
      <c r="K85" s="71"/>
      <c r="L85" s="71"/>
      <c r="M85" s="71"/>
      <c r="N85" s="52"/>
    </row>
    <row r="86" spans="1:14" ht="51" x14ac:dyDescent="0.25">
      <c r="A86" s="100" t="s">
        <v>84</v>
      </c>
      <c r="B86" s="101"/>
      <c r="C86" s="102"/>
      <c r="D86" s="30" t="s">
        <v>86</v>
      </c>
      <c r="E86" s="50">
        <f>E90+E93+E96+E87</f>
        <v>10297.030000000001</v>
      </c>
      <c r="F86" s="50">
        <f>F90+F93+F96</f>
        <v>13724</v>
      </c>
      <c r="G86" s="50">
        <f>G90+G93+G96</f>
        <v>0</v>
      </c>
      <c r="H86" s="50">
        <f t="shared" si="16"/>
        <v>0</v>
      </c>
      <c r="I86" s="50">
        <f t="shared" si="17"/>
        <v>0</v>
      </c>
      <c r="K86" s="71"/>
      <c r="L86" s="71"/>
      <c r="M86" s="71"/>
      <c r="N86" s="52"/>
    </row>
    <row r="87" spans="1:14" x14ac:dyDescent="0.25">
      <c r="A87" s="103" t="s">
        <v>63</v>
      </c>
      <c r="B87" s="104"/>
      <c r="C87" s="105"/>
      <c r="D87" s="35" t="s">
        <v>68</v>
      </c>
      <c r="E87" s="49">
        <f>E88</f>
        <v>3633.82</v>
      </c>
      <c r="F87" s="50"/>
      <c r="G87" s="50"/>
      <c r="H87" s="50">
        <f t="shared" si="16"/>
        <v>0</v>
      </c>
      <c r="I87" s="50">
        <v>0</v>
      </c>
      <c r="K87" s="71"/>
      <c r="L87" s="71"/>
      <c r="M87" s="71"/>
      <c r="N87" s="52"/>
    </row>
    <row r="88" spans="1:14" x14ac:dyDescent="0.25">
      <c r="A88" s="97">
        <v>3</v>
      </c>
      <c r="B88" s="98"/>
      <c r="C88" s="99"/>
      <c r="D88" s="34" t="s">
        <v>10</v>
      </c>
      <c r="E88" s="49">
        <f>E89</f>
        <v>3633.82</v>
      </c>
      <c r="F88" s="50"/>
      <c r="G88" s="50"/>
      <c r="H88" s="50">
        <f t="shared" si="16"/>
        <v>0</v>
      </c>
      <c r="I88" s="50">
        <v>0</v>
      </c>
      <c r="K88" s="71"/>
      <c r="L88" s="71"/>
      <c r="M88" s="71"/>
      <c r="N88" s="52"/>
    </row>
    <row r="89" spans="1:14" x14ac:dyDescent="0.25">
      <c r="A89" s="106">
        <v>32</v>
      </c>
      <c r="B89" s="107"/>
      <c r="C89" s="108"/>
      <c r="D89" s="34" t="s">
        <v>19</v>
      </c>
      <c r="E89" s="49">
        <v>3633.82</v>
      </c>
      <c r="F89" s="50"/>
      <c r="G89" s="50"/>
      <c r="H89" s="50">
        <f t="shared" si="16"/>
        <v>0</v>
      </c>
      <c r="I89" s="50">
        <v>0</v>
      </c>
      <c r="K89" s="71"/>
      <c r="L89" s="71"/>
      <c r="M89" s="71"/>
      <c r="N89" s="52"/>
    </row>
    <row r="90" spans="1:14" ht="25.5" x14ac:dyDescent="0.25">
      <c r="A90" s="103" t="s">
        <v>63</v>
      </c>
      <c r="B90" s="104"/>
      <c r="C90" s="105"/>
      <c r="D90" s="31" t="s">
        <v>66</v>
      </c>
      <c r="E90" s="49">
        <f t="shared" ref="E90:G91" si="20">E91</f>
        <v>0</v>
      </c>
      <c r="F90" s="49">
        <f t="shared" si="20"/>
        <v>7061</v>
      </c>
      <c r="G90" s="49">
        <f t="shared" si="20"/>
        <v>0</v>
      </c>
      <c r="H90" s="50">
        <v>0</v>
      </c>
      <c r="I90" s="50">
        <f t="shared" si="17"/>
        <v>0</v>
      </c>
      <c r="K90" s="71"/>
      <c r="L90" s="71"/>
      <c r="M90" s="71"/>
      <c r="N90" s="52"/>
    </row>
    <row r="91" spans="1:14" x14ac:dyDescent="0.25">
      <c r="A91" s="97">
        <v>3</v>
      </c>
      <c r="B91" s="98"/>
      <c r="C91" s="99"/>
      <c r="D91" s="32" t="s">
        <v>10</v>
      </c>
      <c r="E91" s="49">
        <f t="shared" si="20"/>
        <v>0</v>
      </c>
      <c r="F91" s="49">
        <f t="shared" si="20"/>
        <v>7061</v>
      </c>
      <c r="G91" s="49">
        <f t="shared" si="20"/>
        <v>0</v>
      </c>
      <c r="H91" s="50">
        <v>0</v>
      </c>
      <c r="I91" s="50">
        <f t="shared" si="17"/>
        <v>0</v>
      </c>
      <c r="K91" s="71"/>
      <c r="L91" s="71"/>
      <c r="M91" s="71"/>
      <c r="N91" s="52"/>
    </row>
    <row r="92" spans="1:14" x14ac:dyDescent="0.25">
      <c r="A92" s="106">
        <v>32</v>
      </c>
      <c r="B92" s="107"/>
      <c r="C92" s="108"/>
      <c r="D92" s="32" t="s">
        <v>19</v>
      </c>
      <c r="E92" s="49">
        <v>0</v>
      </c>
      <c r="F92" s="49">
        <v>7061</v>
      </c>
      <c r="G92" s="49">
        <v>0</v>
      </c>
      <c r="H92" s="50">
        <v>0</v>
      </c>
      <c r="I92" s="50">
        <f t="shared" si="17"/>
        <v>0</v>
      </c>
      <c r="K92" s="71"/>
      <c r="L92" s="71"/>
      <c r="M92" s="71"/>
      <c r="N92" s="52"/>
    </row>
    <row r="93" spans="1:14" ht="25.5" x14ac:dyDescent="0.25">
      <c r="A93" s="103" t="s">
        <v>63</v>
      </c>
      <c r="B93" s="104"/>
      <c r="C93" s="105"/>
      <c r="D93" s="31" t="s">
        <v>73</v>
      </c>
      <c r="E93" s="49">
        <f t="shared" ref="E93:G94" si="21">E94</f>
        <v>0</v>
      </c>
      <c r="F93" s="49">
        <f t="shared" si="21"/>
        <v>0</v>
      </c>
      <c r="G93" s="49">
        <f t="shared" si="21"/>
        <v>0</v>
      </c>
      <c r="H93" s="50">
        <v>0</v>
      </c>
      <c r="I93" s="50">
        <v>0</v>
      </c>
      <c r="K93" s="71"/>
      <c r="L93" s="71"/>
      <c r="M93" s="71"/>
      <c r="N93" s="52"/>
    </row>
    <row r="94" spans="1:14" ht="15" customHeight="1" x14ac:dyDescent="0.25">
      <c r="A94" s="97">
        <v>3</v>
      </c>
      <c r="B94" s="98"/>
      <c r="C94" s="99"/>
      <c r="D94" s="32" t="s">
        <v>10</v>
      </c>
      <c r="E94" s="49">
        <f t="shared" si="21"/>
        <v>0</v>
      </c>
      <c r="F94" s="49">
        <f t="shared" si="21"/>
        <v>0</v>
      </c>
      <c r="G94" s="49">
        <f t="shared" si="21"/>
        <v>0</v>
      </c>
      <c r="H94" s="50">
        <v>0</v>
      </c>
      <c r="I94" s="50">
        <v>0</v>
      </c>
      <c r="K94" s="71"/>
      <c r="L94" s="71"/>
      <c r="M94" s="71"/>
      <c r="N94" s="52"/>
    </row>
    <row r="95" spans="1:14" x14ac:dyDescent="0.25">
      <c r="A95" s="106">
        <v>32</v>
      </c>
      <c r="B95" s="107"/>
      <c r="C95" s="108"/>
      <c r="D95" s="32" t="s">
        <v>19</v>
      </c>
      <c r="E95" s="49">
        <v>0</v>
      </c>
      <c r="F95" s="49">
        <v>0</v>
      </c>
      <c r="G95" s="49">
        <v>0</v>
      </c>
      <c r="H95" s="50">
        <v>0</v>
      </c>
      <c r="I95" s="50">
        <v>0</v>
      </c>
      <c r="K95" s="71"/>
      <c r="L95" s="71"/>
      <c r="M95" s="71"/>
      <c r="N95" s="52"/>
    </row>
    <row r="96" spans="1:14" x14ac:dyDescent="0.25">
      <c r="A96" s="103" t="s">
        <v>63</v>
      </c>
      <c r="B96" s="104"/>
      <c r="C96" s="105"/>
      <c r="D96" s="31" t="s">
        <v>87</v>
      </c>
      <c r="E96" s="49">
        <f t="shared" ref="E96:G97" si="22">E97</f>
        <v>6663.21</v>
      </c>
      <c r="F96" s="49">
        <f t="shared" si="22"/>
        <v>6663</v>
      </c>
      <c r="G96" s="49">
        <f t="shared" si="22"/>
        <v>0</v>
      </c>
      <c r="H96" s="50">
        <f t="shared" si="16"/>
        <v>0</v>
      </c>
      <c r="I96" s="50">
        <f t="shared" si="17"/>
        <v>0</v>
      </c>
      <c r="K96" s="71"/>
      <c r="L96" s="71"/>
      <c r="M96" s="71"/>
      <c r="N96" s="52"/>
    </row>
    <row r="97" spans="1:14" x14ac:dyDescent="0.25">
      <c r="A97" s="97">
        <v>3</v>
      </c>
      <c r="B97" s="98"/>
      <c r="C97" s="99"/>
      <c r="D97" s="32" t="s">
        <v>10</v>
      </c>
      <c r="E97" s="49">
        <f t="shared" si="22"/>
        <v>6663.21</v>
      </c>
      <c r="F97" s="49">
        <f t="shared" si="22"/>
        <v>6663</v>
      </c>
      <c r="G97" s="49">
        <f t="shared" si="22"/>
        <v>0</v>
      </c>
      <c r="H97" s="50">
        <f t="shared" si="16"/>
        <v>0</v>
      </c>
      <c r="I97" s="50">
        <f t="shared" si="17"/>
        <v>0</v>
      </c>
      <c r="K97" s="71"/>
      <c r="L97" s="71"/>
      <c r="M97" s="71"/>
      <c r="N97" s="52"/>
    </row>
    <row r="98" spans="1:14" x14ac:dyDescent="0.25">
      <c r="A98" s="106">
        <v>32</v>
      </c>
      <c r="B98" s="107"/>
      <c r="C98" s="108"/>
      <c r="D98" s="32" t="s">
        <v>19</v>
      </c>
      <c r="E98" s="49">
        <v>6663.21</v>
      </c>
      <c r="F98" s="49">
        <v>6663</v>
      </c>
      <c r="G98" s="49">
        <v>0</v>
      </c>
      <c r="H98" s="50">
        <f t="shared" si="16"/>
        <v>0</v>
      </c>
      <c r="I98" s="50">
        <f t="shared" si="17"/>
        <v>0</v>
      </c>
      <c r="K98" s="71"/>
      <c r="L98" s="71"/>
      <c r="M98" s="71"/>
      <c r="N98" s="52"/>
    </row>
    <row r="99" spans="1:14" x14ac:dyDescent="0.25">
      <c r="A99" s="100" t="s">
        <v>84</v>
      </c>
      <c r="B99" s="101"/>
      <c r="C99" s="102"/>
      <c r="D99" s="30" t="s">
        <v>88</v>
      </c>
      <c r="E99" s="50">
        <f>E100+E103</f>
        <v>10339.84</v>
      </c>
      <c r="F99" s="50">
        <f>F100+F103</f>
        <v>15693</v>
      </c>
      <c r="G99" s="50">
        <f>G100+G103</f>
        <v>23868.739999999998</v>
      </c>
      <c r="H99" s="50">
        <f t="shared" si="16"/>
        <v>230.84245017331023</v>
      </c>
      <c r="I99" s="50">
        <f t="shared" si="17"/>
        <v>152.09800548015039</v>
      </c>
      <c r="K99" s="71"/>
      <c r="L99" s="71"/>
      <c r="M99" s="71"/>
      <c r="N99" s="52"/>
    </row>
    <row r="100" spans="1:14" x14ac:dyDescent="0.25">
      <c r="A100" s="103" t="s">
        <v>63</v>
      </c>
      <c r="B100" s="104"/>
      <c r="C100" s="105"/>
      <c r="D100" s="31" t="s">
        <v>68</v>
      </c>
      <c r="E100" s="49">
        <f t="shared" ref="E100:G101" si="23">E101</f>
        <v>1762.89</v>
      </c>
      <c r="F100" s="49">
        <f t="shared" si="23"/>
        <v>1600</v>
      </c>
      <c r="G100" s="49">
        <f t="shared" si="23"/>
        <v>2358.2800000000002</v>
      </c>
      <c r="H100" s="50">
        <f t="shared" si="16"/>
        <v>133.77351961835396</v>
      </c>
      <c r="I100" s="50">
        <f t="shared" si="17"/>
        <v>147.39250000000001</v>
      </c>
      <c r="K100" s="71"/>
      <c r="L100" s="71"/>
      <c r="M100" s="71"/>
      <c r="N100" s="52"/>
    </row>
    <row r="101" spans="1:14" x14ac:dyDescent="0.25">
      <c r="A101" s="97">
        <v>3</v>
      </c>
      <c r="B101" s="98"/>
      <c r="C101" s="99"/>
      <c r="D101" s="32" t="s">
        <v>10</v>
      </c>
      <c r="E101" s="49">
        <f t="shared" si="23"/>
        <v>1762.89</v>
      </c>
      <c r="F101" s="49">
        <f t="shared" si="23"/>
        <v>1600</v>
      </c>
      <c r="G101" s="49">
        <f t="shared" si="23"/>
        <v>2358.2800000000002</v>
      </c>
      <c r="H101" s="50">
        <f t="shared" si="16"/>
        <v>133.77351961835396</v>
      </c>
      <c r="I101" s="50">
        <f t="shared" si="17"/>
        <v>147.39250000000001</v>
      </c>
      <c r="K101" s="71"/>
      <c r="L101" s="71"/>
      <c r="M101" s="71"/>
      <c r="N101" s="52"/>
    </row>
    <row r="102" spans="1:14" x14ac:dyDescent="0.25">
      <c r="A102" s="106">
        <v>32</v>
      </c>
      <c r="B102" s="107"/>
      <c r="C102" s="108"/>
      <c r="D102" s="32" t="s">
        <v>19</v>
      </c>
      <c r="E102" s="49">
        <v>1762.89</v>
      </c>
      <c r="F102" s="49">
        <v>1600</v>
      </c>
      <c r="G102" s="49">
        <v>2358.2800000000002</v>
      </c>
      <c r="H102" s="50">
        <f t="shared" si="16"/>
        <v>133.77351961835396</v>
      </c>
      <c r="I102" s="50">
        <f t="shared" si="17"/>
        <v>147.39250000000001</v>
      </c>
      <c r="K102" s="71"/>
      <c r="L102" s="71"/>
      <c r="M102" s="71"/>
      <c r="N102" s="52"/>
    </row>
    <row r="103" spans="1:14" ht="25.5" x14ac:dyDescent="0.25">
      <c r="A103" s="103" t="s">
        <v>63</v>
      </c>
      <c r="B103" s="104"/>
      <c r="C103" s="105"/>
      <c r="D103" s="31" t="s">
        <v>73</v>
      </c>
      <c r="E103" s="49">
        <f t="shared" ref="E103:G104" si="24">E104</f>
        <v>8576.9500000000007</v>
      </c>
      <c r="F103" s="49">
        <f t="shared" si="24"/>
        <v>14093</v>
      </c>
      <c r="G103" s="49">
        <f t="shared" si="24"/>
        <v>21510.46</v>
      </c>
      <c r="H103" s="50">
        <f t="shared" si="16"/>
        <v>250.79381365170602</v>
      </c>
      <c r="I103" s="50">
        <f t="shared" si="17"/>
        <v>152.63222876605406</v>
      </c>
      <c r="K103" s="71"/>
      <c r="L103" s="71"/>
      <c r="M103" s="71"/>
      <c r="N103" s="52"/>
    </row>
    <row r="104" spans="1:14" x14ac:dyDescent="0.25">
      <c r="A104" s="97">
        <v>3</v>
      </c>
      <c r="B104" s="98"/>
      <c r="C104" s="99"/>
      <c r="D104" s="32" t="s">
        <v>10</v>
      </c>
      <c r="E104" s="49">
        <f t="shared" si="24"/>
        <v>8576.9500000000007</v>
      </c>
      <c r="F104" s="49">
        <f t="shared" si="24"/>
        <v>14093</v>
      </c>
      <c r="G104" s="49">
        <f t="shared" si="24"/>
        <v>21510.46</v>
      </c>
      <c r="H104" s="50">
        <f t="shared" si="16"/>
        <v>250.79381365170602</v>
      </c>
      <c r="I104" s="50">
        <f t="shared" si="17"/>
        <v>152.63222876605406</v>
      </c>
      <c r="K104" s="71"/>
      <c r="L104" s="71"/>
      <c r="M104" s="71"/>
      <c r="N104" s="52"/>
    </row>
    <row r="105" spans="1:14" x14ac:dyDescent="0.25">
      <c r="A105" s="106">
        <v>32</v>
      </c>
      <c r="B105" s="107"/>
      <c r="C105" s="108"/>
      <c r="D105" s="32" t="s">
        <v>19</v>
      </c>
      <c r="E105" s="49">
        <v>8576.9500000000007</v>
      </c>
      <c r="F105" s="49">
        <v>14093</v>
      </c>
      <c r="G105" s="49">
        <v>21510.46</v>
      </c>
      <c r="H105" s="50">
        <f t="shared" si="16"/>
        <v>250.79381365170602</v>
      </c>
      <c r="I105" s="50">
        <f t="shared" si="17"/>
        <v>152.63222876605406</v>
      </c>
      <c r="K105" s="71"/>
      <c r="L105" s="71"/>
      <c r="M105" s="71"/>
      <c r="N105" s="52"/>
    </row>
    <row r="106" spans="1:14" x14ac:dyDescent="0.25">
      <c r="G106" s="60"/>
      <c r="H106" s="60"/>
      <c r="K106" s="71"/>
      <c r="L106" s="71"/>
      <c r="M106" s="71"/>
      <c r="N106" s="52"/>
    </row>
    <row r="107" spans="1:14" x14ac:dyDescent="0.25">
      <c r="G107" s="60"/>
      <c r="H107" s="60"/>
      <c r="K107" s="71"/>
      <c r="L107" s="71"/>
      <c r="M107" s="71"/>
      <c r="N107" s="52"/>
    </row>
    <row r="108" spans="1:14" x14ac:dyDescent="0.25">
      <c r="K108" s="71"/>
      <c r="L108" s="71"/>
      <c r="M108" s="71"/>
      <c r="N108" s="52"/>
    </row>
    <row r="109" spans="1:14" x14ac:dyDescent="0.25">
      <c r="K109" s="71"/>
      <c r="L109" s="71"/>
      <c r="M109" s="71"/>
      <c r="N109" s="52"/>
    </row>
    <row r="110" spans="1:14" x14ac:dyDescent="0.25">
      <c r="K110" s="71"/>
      <c r="L110" s="71"/>
      <c r="M110" s="71"/>
      <c r="N110" s="52"/>
    </row>
    <row r="111" spans="1:14" x14ac:dyDescent="0.25">
      <c r="K111" s="71"/>
      <c r="L111" s="71"/>
      <c r="M111" s="71"/>
      <c r="N111" s="52"/>
    </row>
    <row r="112" spans="1:14" x14ac:dyDescent="0.25">
      <c r="K112" s="71"/>
      <c r="L112" s="71"/>
      <c r="M112" s="71"/>
      <c r="N112" s="52"/>
    </row>
  </sheetData>
  <mergeCells count="104">
    <mergeCell ref="A54:C54"/>
    <mergeCell ref="A44:C44"/>
    <mergeCell ref="A29:C29"/>
    <mergeCell ref="A40:C40"/>
    <mergeCell ref="A30:C30"/>
    <mergeCell ref="A31:C31"/>
    <mergeCell ref="A32:C32"/>
    <mergeCell ref="A33:C33"/>
    <mergeCell ref="A34:C34"/>
    <mergeCell ref="A35:C35"/>
    <mergeCell ref="A39:C39"/>
    <mergeCell ref="A25:C25"/>
    <mergeCell ref="A26:C26"/>
    <mergeCell ref="A27:C27"/>
    <mergeCell ref="A28:C28"/>
    <mergeCell ref="A36:C36"/>
    <mergeCell ref="A50:C50"/>
    <mergeCell ref="A51:C51"/>
    <mergeCell ref="A52:C52"/>
    <mergeCell ref="A53:C53"/>
    <mergeCell ref="A80:C80"/>
    <mergeCell ref="A81:C81"/>
    <mergeCell ref="A82:C82"/>
    <mergeCell ref="A76:C76"/>
    <mergeCell ref="A77:C77"/>
    <mergeCell ref="A78:C78"/>
    <mergeCell ref="A79:C79"/>
    <mergeCell ref="A69:C69"/>
    <mergeCell ref="A70:C70"/>
    <mergeCell ref="A71:C71"/>
    <mergeCell ref="A74:C74"/>
    <mergeCell ref="A72:C72"/>
    <mergeCell ref="A73:C73"/>
    <mergeCell ref="A103:C103"/>
    <mergeCell ref="A104:C104"/>
    <mergeCell ref="A105:C105"/>
    <mergeCell ref="A97:C97"/>
    <mergeCell ref="A98:C98"/>
    <mergeCell ref="A99:C99"/>
    <mergeCell ref="A100:C100"/>
    <mergeCell ref="A101:C101"/>
    <mergeCell ref="A83:C83"/>
    <mergeCell ref="A84:C84"/>
    <mergeCell ref="A88:C88"/>
    <mergeCell ref="A89:C89"/>
    <mergeCell ref="A85:C85"/>
    <mergeCell ref="A87:C87"/>
    <mergeCell ref="A102:C102"/>
    <mergeCell ref="A92:C92"/>
    <mergeCell ref="A93:C93"/>
    <mergeCell ref="A94:C94"/>
    <mergeCell ref="A95:C95"/>
    <mergeCell ref="A96:C96"/>
    <mergeCell ref="A86:C86"/>
    <mergeCell ref="A90:C90"/>
    <mergeCell ref="A91:C91"/>
    <mergeCell ref="A9:C9"/>
    <mergeCell ref="A11:C11"/>
    <mergeCell ref="A10:C10"/>
    <mergeCell ref="A75:C75"/>
    <mergeCell ref="A64:C64"/>
    <mergeCell ref="A65:C65"/>
    <mergeCell ref="A66:C66"/>
    <mergeCell ref="A67:C67"/>
    <mergeCell ref="A68:C68"/>
    <mergeCell ref="A55:C55"/>
    <mergeCell ref="A56:C56"/>
    <mergeCell ref="A57:C57"/>
    <mergeCell ref="A58:C58"/>
    <mergeCell ref="A63:C63"/>
    <mergeCell ref="A59:C59"/>
    <mergeCell ref="A60:C60"/>
    <mergeCell ref="A61:C61"/>
    <mergeCell ref="A62:C62"/>
    <mergeCell ref="A17:C17"/>
    <mergeCell ref="A18:C18"/>
    <mergeCell ref="A19:C19"/>
    <mergeCell ref="A20:C20"/>
    <mergeCell ref="A37:C37"/>
    <mergeCell ref="A38:C38"/>
    <mergeCell ref="A48:C48"/>
    <mergeCell ref="A46:C46"/>
    <mergeCell ref="A47:C47"/>
    <mergeCell ref="A41:C41"/>
    <mergeCell ref="A42:C42"/>
    <mergeCell ref="A43:C43"/>
    <mergeCell ref="A45:C45"/>
    <mergeCell ref="A49:C49"/>
    <mergeCell ref="A1:I1"/>
    <mergeCell ref="A12:C12"/>
    <mergeCell ref="A13:C13"/>
    <mergeCell ref="A14:C14"/>
    <mergeCell ref="A15:C15"/>
    <mergeCell ref="A16:C16"/>
    <mergeCell ref="A21:C21"/>
    <mergeCell ref="A22:C22"/>
    <mergeCell ref="A23:C23"/>
    <mergeCell ref="A24:C24"/>
    <mergeCell ref="A6:C6"/>
    <mergeCell ref="A7:C7"/>
    <mergeCell ref="A3:I3"/>
    <mergeCell ref="A5:C5"/>
    <mergeCell ref="F2:G2"/>
    <mergeCell ref="A8:C8"/>
  </mergeCells>
  <pageMargins left="0.7" right="0.7" top="0.75" bottom="0.75" header="0.3" footer="0.3"/>
  <pageSetup paperSize="9" scale="52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2024-03-08T09:09:13Z</cp:lastPrinted>
  <dcterms:created xsi:type="dcterms:W3CDTF">2022-08-12T12:51:27Z</dcterms:created>
  <dcterms:modified xsi:type="dcterms:W3CDTF">2024-03-08T09:13:29Z</dcterms:modified>
</cp:coreProperties>
</file>