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<sst xmlns="http://schemas.openxmlformats.org/spreadsheetml/2006/main" count="155" uniqueCount="147">
  <si>
    <t>NAZIV  RAČUNA</t>
  </si>
  <si>
    <t>Materijalni rashodi</t>
  </si>
  <si>
    <t>Naknade troškova zaposlenima</t>
  </si>
  <si>
    <t>Službena putovanja</t>
  </si>
  <si>
    <t>Dnevnice za službeni put u zemlji</t>
  </si>
  <si>
    <t>Naknade za smještaj na sl.putu u z.</t>
  </si>
  <si>
    <t>Naknade za prijevoz na sl.putu u z.</t>
  </si>
  <si>
    <t>Stručno usavršavanje zaposlenika</t>
  </si>
  <si>
    <t>Seminari, savjetovanja i simpoziji</t>
  </si>
  <si>
    <t>Rashodi za materijal i energiju</t>
  </si>
  <si>
    <t>Uredski materijal i ost. mat. rash.</t>
  </si>
  <si>
    <t>Uredski materijal</t>
  </si>
  <si>
    <t>Literatura(publikac.,časopisi,knjige)</t>
  </si>
  <si>
    <t>Materijal za čišćenje</t>
  </si>
  <si>
    <t>Materijal za higij. potrebe i njegu</t>
  </si>
  <si>
    <t>Materijal i sirovine</t>
  </si>
  <si>
    <t>Energija</t>
  </si>
  <si>
    <t>Električna energija</t>
  </si>
  <si>
    <t>Plin</t>
  </si>
  <si>
    <t>Motorni benzin i dizel gorivo</t>
  </si>
  <si>
    <t>Materijal i dijelovi za tek.i inv.održ.</t>
  </si>
  <si>
    <t>Mater.i dijel.za tek.i inv.održ.objek.</t>
  </si>
  <si>
    <t>Materijal i dijelovi za održ.opreme</t>
  </si>
  <si>
    <t>Ostali materijal za tekuće i inv.odr.</t>
  </si>
  <si>
    <t>Sitni inventar i auto gume</t>
  </si>
  <si>
    <t>Sitni inventar</t>
  </si>
  <si>
    <t>Rashodi za usluge</t>
  </si>
  <si>
    <t>Usluge telefona, pošte i prijevoza</t>
  </si>
  <si>
    <t>Usluge telefona i telefaksa</t>
  </si>
  <si>
    <t>Poštarina( pisma, tiskanice i slično )</t>
  </si>
  <si>
    <t>Ostale usluge za komun. i prijevoz</t>
  </si>
  <si>
    <t>Usluge tekućeg i invest. održ.</t>
  </si>
  <si>
    <t>Usluge tekućeg i inv.održ.g.objek.</t>
  </si>
  <si>
    <t>Usluge tekućeg i inv.održav.opreme</t>
  </si>
  <si>
    <t>Usluge promidžbe i informiranja</t>
  </si>
  <si>
    <t>Ostale usluge promidžbe i informir.</t>
  </si>
  <si>
    <t>Komunalne usluge</t>
  </si>
  <si>
    <t>Opskrba vodom</t>
  </si>
  <si>
    <t>Iznošenje i odvoz smeća</t>
  </si>
  <si>
    <t>Dimnjačarske usluge</t>
  </si>
  <si>
    <t>Zdravstvene i veterinarske usluge</t>
  </si>
  <si>
    <t>Obavezni i preventivni zdr.pregl.za.</t>
  </si>
  <si>
    <t>Intelektualne i osobne usluge</t>
  </si>
  <si>
    <t>Ugovori o djelu</t>
  </si>
  <si>
    <t>Računalne usluge</t>
  </si>
  <si>
    <t>Ostale računalne usluge</t>
  </si>
  <si>
    <t>Ostale usluge</t>
  </si>
  <si>
    <t>Grafičke i tiskarske usluge</t>
  </si>
  <si>
    <t>Ostali nespomenuti rash. poslov.</t>
  </si>
  <si>
    <t>Članarine</t>
  </si>
  <si>
    <t>Tuzemne članarine</t>
  </si>
  <si>
    <t>Ostali nespomenuti rash. poslovan.</t>
  </si>
  <si>
    <t>Ostali nespomenuti rash.poslovanja</t>
  </si>
  <si>
    <t>Financijski rashodi</t>
  </si>
  <si>
    <t>Ostali financijski rashodi</t>
  </si>
  <si>
    <t>Bankarske usluge i usluge pl. pr.</t>
  </si>
  <si>
    <t>Usluge platnog prometa</t>
  </si>
  <si>
    <t>Rashodi za nab.pr. i dug. imovine</t>
  </si>
  <si>
    <t>Građevinski objekti</t>
  </si>
  <si>
    <t>Poslovni objekti</t>
  </si>
  <si>
    <t>Zgrade znan. i obraz. institucija</t>
  </si>
  <si>
    <t>Postrojenja i oprema</t>
  </si>
  <si>
    <t>Uredska oprema i namještaj</t>
  </si>
  <si>
    <t>Računala i računalna oprema</t>
  </si>
  <si>
    <t>Uredski namještaj</t>
  </si>
  <si>
    <t>Knjige</t>
  </si>
  <si>
    <t>Knjige u knjižnicama</t>
  </si>
  <si>
    <t>SVEUKUPNO TROŠKOVI:</t>
  </si>
  <si>
    <t>Računovođa:</t>
  </si>
  <si>
    <t>Ravnatelj:</t>
  </si>
  <si>
    <t xml:space="preserve">Gradski proračun </t>
  </si>
  <si>
    <t>Vlastiti prihodi</t>
  </si>
  <si>
    <t>Ostale usluge tek.i inv.održavanja</t>
  </si>
  <si>
    <t>Lož ulje-Preseka</t>
  </si>
  <si>
    <t>Ost.usl.-pregledi po zakonu</t>
  </si>
  <si>
    <t>Deratizacija i dezinsekcija</t>
  </si>
  <si>
    <t>Rashodi poslovanja</t>
  </si>
  <si>
    <t>Ukupno</t>
  </si>
  <si>
    <t>Ostale nak.troškova zaposlen.</t>
  </si>
  <si>
    <t>Nakn.za kor.privatnog aut.u sl.svrhe</t>
  </si>
  <si>
    <t>Službena,radna i zašt.odj.i obuća</t>
  </si>
  <si>
    <t>Nastavna pomagala</t>
  </si>
  <si>
    <t>Premije osiguranja</t>
  </si>
  <si>
    <t>Žarko Popović</t>
  </si>
  <si>
    <t>Donacije</t>
  </si>
  <si>
    <t>Sufinanc.</t>
  </si>
  <si>
    <t>Šifra</t>
  </si>
  <si>
    <t>Naknade osobama izvan rad.odn</t>
  </si>
  <si>
    <t>Usluge ažur.računalnih baza</t>
  </si>
  <si>
    <t>Uređaji,strojevi i ostala oprema</t>
  </si>
  <si>
    <t>Strojevi</t>
  </si>
  <si>
    <t>Naknade troškova-stručno osposob.</t>
  </si>
  <si>
    <t>Namirnice za školsku kuhinju</t>
  </si>
  <si>
    <t>Sportska i glazbena oprema</t>
  </si>
  <si>
    <t>Sportska oprema</t>
  </si>
  <si>
    <t>Uređaji</t>
  </si>
  <si>
    <t>Zakupnine i najamnine</t>
  </si>
  <si>
    <t>Zakupnine i najamnine za opremu</t>
  </si>
  <si>
    <t>Pomoći</t>
  </si>
  <si>
    <t>Rashodi za zaposlene</t>
  </si>
  <si>
    <t>Plaće za redovan rad</t>
  </si>
  <si>
    <t>Ostali rashodi za zaposlene</t>
  </si>
  <si>
    <t>Plaće</t>
  </si>
  <si>
    <t>Plaće za zaposlene</t>
  </si>
  <si>
    <t>Plaće za prekovremeni rad</t>
  </si>
  <si>
    <t>Plaće za poseben uvjete rada</t>
  </si>
  <si>
    <t>Nagrade</t>
  </si>
  <si>
    <t>Darovi</t>
  </si>
  <si>
    <t>Naknada za bolest,smrt, invalidnost</t>
  </si>
  <si>
    <t>Regres</t>
  </si>
  <si>
    <t>Doprinosi na plaće</t>
  </si>
  <si>
    <t>Dop. za obvezno zdrav. osig.</t>
  </si>
  <si>
    <t>Naknada za prijevoz</t>
  </si>
  <si>
    <t>Prijevoz na posao i s posla</t>
  </si>
  <si>
    <t>Pristojbe i naknade</t>
  </si>
  <si>
    <t>Naknada zbog nezap. Inavalida</t>
  </si>
  <si>
    <t>Reprezentacija</t>
  </si>
  <si>
    <t>GRAD
(školska sheme, asistenti,
dan učitelja,socijala)</t>
  </si>
  <si>
    <t>Valentina Martinčić Gradiček</t>
  </si>
  <si>
    <t>Tečajevi i stručni ispiti</t>
  </si>
  <si>
    <t>Laboratorijske usluge</t>
  </si>
  <si>
    <t>Korištenje programske podrške</t>
  </si>
  <si>
    <t>Premije osiguranja imovine</t>
  </si>
  <si>
    <t>Premije osiguranja zaposlenih</t>
  </si>
  <si>
    <t>Javnobilježničke pristojbe</t>
  </si>
  <si>
    <t>Prijevozna sredstva</t>
  </si>
  <si>
    <t>Prijevozna sred. u cest.prometu</t>
  </si>
  <si>
    <t>Kombi vozila</t>
  </si>
  <si>
    <t>PROJEKCIJA PLANA ZA 2023.</t>
  </si>
  <si>
    <t>Osnovna škola Krunoslava Kutena</t>
  </si>
  <si>
    <t xml:space="preserve">                                             FINANCIJSKI PLAN 2022. - 2024. GODINA</t>
  </si>
  <si>
    <t>PLAN ZA 2022.</t>
  </si>
  <si>
    <t>PROJEKCIJA PLANA ZA 2024.</t>
  </si>
  <si>
    <t>U Vrbovcu, 27.9.2021.</t>
  </si>
  <si>
    <t>Oprema</t>
  </si>
  <si>
    <t xml:space="preserve"> </t>
  </si>
  <si>
    <t>Klasa: 400-02/21-01/400</t>
  </si>
  <si>
    <t>Ur.broj: 238-32-26-21-01</t>
  </si>
  <si>
    <t>Izdaci za fin imovinu i otplatu zajmova</t>
  </si>
  <si>
    <t>Izdaci za otpl.glavnica primlj.kredita i zajm</t>
  </si>
  <si>
    <t xml:space="preserve">Otplata glavnica </t>
  </si>
  <si>
    <t>Otplata glavnica po fin.leasingu</t>
  </si>
  <si>
    <t>Zajmovi</t>
  </si>
  <si>
    <t>3 ,4 i 5</t>
  </si>
  <si>
    <t xml:space="preserve">50000 shema </t>
  </si>
  <si>
    <t>4248 socijala</t>
  </si>
  <si>
    <t>106326 ZAKLADA</t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</si>
</sst>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[$-41A]d\.\ mmmm\ yyyy"/>
    <numFmt numFmtId="173" formatCode="00000"/>
  </numFmts>
  <fonts count="39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31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3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right" vertical="top" wrapText="1"/>
    </xf>
    <xf numFmtId="0" fontId="1" fillId="0" borderId="11" xfId="0" applyFont="1" applyBorder="1" applyAlignment="1">
      <alignment horizontal="left" vertical="top" wrapText="1"/>
    </xf>
    <xf numFmtId="3" fontId="1" fillId="0" borderId="10" xfId="0" applyNumberFormat="1" applyFont="1" applyBorder="1" applyAlignment="1" applyProtection="1">
      <alignment horizontal="right"/>
      <protection/>
    </xf>
    <xf numFmtId="0" fontId="1" fillId="0" borderId="11" xfId="0" applyFont="1" applyBorder="1" applyAlignment="1">
      <alignment vertical="top" wrapText="1"/>
    </xf>
    <xf numFmtId="3" fontId="1" fillId="0" borderId="10" xfId="0" applyNumberFormat="1" applyFont="1" applyBorder="1" applyAlignment="1" applyProtection="1">
      <alignment/>
      <protection/>
    </xf>
    <xf numFmtId="0" fontId="2" fillId="0" borderId="11" xfId="0" applyFont="1" applyBorder="1" applyAlignment="1">
      <alignment vertical="top" wrapText="1"/>
    </xf>
    <xf numFmtId="3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 applyProtection="1">
      <alignment/>
      <protection locked="0"/>
    </xf>
    <xf numFmtId="3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2" fillId="0" borderId="0" xfId="0" applyFont="1" applyAlignment="1" applyProtection="1">
      <alignment/>
      <protection locked="0"/>
    </xf>
    <xf numFmtId="3" fontId="2" fillId="0" borderId="0" xfId="0" applyNumberFormat="1" applyFont="1" applyAlignment="1" applyProtection="1">
      <alignment/>
      <protection locked="0"/>
    </xf>
    <xf numFmtId="0" fontId="1" fillId="0" borderId="11" xfId="0" applyFont="1" applyBorder="1" applyAlignment="1">
      <alignment horizontal="center" vertical="top" wrapText="1"/>
    </xf>
    <xf numFmtId="3" fontId="1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 horizontal="right" vertical="top" wrapText="1"/>
    </xf>
    <xf numFmtId="0" fontId="2" fillId="0" borderId="11" xfId="0" applyFont="1" applyBorder="1" applyAlignment="1">
      <alignment horizontal="left" vertical="top" wrapText="1"/>
    </xf>
    <xf numFmtId="3" fontId="2" fillId="0" borderId="10" xfId="0" applyNumberFormat="1" applyFont="1" applyBorder="1" applyAlignment="1">
      <alignment horizontal="right"/>
    </xf>
    <xf numFmtId="0" fontId="1" fillId="0" borderId="11" xfId="0" applyFont="1" applyBorder="1" applyAlignment="1">
      <alignment horizontal="right" vertical="top" wrapText="1"/>
    </xf>
    <xf numFmtId="0" fontId="1" fillId="0" borderId="11" xfId="0" applyFont="1" applyBorder="1" applyAlignment="1">
      <alignment horizontal="left" vertical="top" wrapText="1"/>
    </xf>
    <xf numFmtId="3" fontId="1" fillId="0" borderId="10" xfId="0" applyNumberFormat="1" applyFont="1" applyBorder="1" applyAlignment="1">
      <alignment horizontal="right"/>
    </xf>
    <xf numFmtId="3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3" fontId="2" fillId="0" borderId="0" xfId="0" applyNumberFormat="1" applyFont="1" applyAlignment="1">
      <alignment horizontal="right"/>
    </xf>
    <xf numFmtId="3" fontId="2" fillId="0" borderId="10" xfId="0" applyNumberFormat="1" applyFont="1" applyBorder="1" applyAlignment="1">
      <alignment horizontal="right"/>
    </xf>
    <xf numFmtId="3" fontId="2" fillId="0" borderId="10" xfId="0" applyNumberFormat="1" applyFont="1" applyBorder="1" applyAlignment="1" applyProtection="1">
      <alignment horizontal="right"/>
      <protection locked="0"/>
    </xf>
    <xf numFmtId="3" fontId="2" fillId="0" borderId="11" xfId="0" applyNumberFormat="1" applyFont="1" applyBorder="1" applyAlignment="1" applyProtection="1">
      <alignment/>
      <protection locked="0"/>
    </xf>
    <xf numFmtId="3" fontId="2" fillId="0" borderId="11" xfId="0" applyNumberFormat="1" applyFont="1" applyBorder="1" applyAlignment="1" applyProtection="1">
      <alignment horizontal="right"/>
      <protection locked="0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1" fillId="0" borderId="11" xfId="0" applyFont="1" applyBorder="1" applyAlignment="1">
      <alignment vertical="top" wrapText="1"/>
    </xf>
    <xf numFmtId="14" fontId="2" fillId="0" borderId="0" xfId="0" applyNumberFormat="1" applyFont="1" applyAlignment="1" applyProtection="1">
      <alignment/>
      <protection locked="0"/>
    </xf>
    <xf numFmtId="0" fontId="2" fillId="0" borderId="11" xfId="0" applyFont="1" applyBorder="1" applyAlignment="1">
      <alignment vertical="top" wrapText="1"/>
    </xf>
    <xf numFmtId="3" fontId="1" fillId="0" borderId="10" xfId="0" applyNumberFormat="1" applyFont="1" applyBorder="1" applyAlignment="1">
      <alignment horizontal="center" vertical="center" wrapText="1"/>
    </xf>
    <xf numFmtId="173" fontId="3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 applyProtection="1">
      <alignment/>
      <protection locked="0"/>
    </xf>
    <xf numFmtId="3" fontId="1" fillId="0" borderId="10" xfId="0" applyNumberFormat="1" applyFont="1" applyBorder="1" applyAlignment="1" applyProtection="1">
      <alignment horizontal="right"/>
      <protection locked="0"/>
    </xf>
    <xf numFmtId="3" fontId="1" fillId="0" borderId="10" xfId="0" applyNumberFormat="1" applyFont="1" applyBorder="1" applyAlignment="1">
      <alignment/>
    </xf>
    <xf numFmtId="3" fontId="2" fillId="0" borderId="10" xfId="0" applyNumberFormat="1" applyFont="1" applyBorder="1" applyAlignment="1" applyProtection="1">
      <alignment/>
      <protection locked="0"/>
    </xf>
    <xf numFmtId="3" fontId="2" fillId="0" borderId="10" xfId="0" applyNumberFormat="1" applyFont="1" applyBorder="1" applyAlignment="1" applyProtection="1">
      <alignment horizontal="right"/>
      <protection locked="0"/>
    </xf>
    <xf numFmtId="0" fontId="2" fillId="0" borderId="0" xfId="0" applyFont="1" applyAlignment="1">
      <alignment/>
    </xf>
    <xf numFmtId="3" fontId="2" fillId="0" borderId="10" xfId="0" applyNumberFormat="1" applyFont="1" applyBorder="1" applyAlignment="1" applyProtection="1">
      <alignment horizontal="right"/>
      <protection/>
    </xf>
    <xf numFmtId="3" fontId="1" fillId="0" borderId="10" xfId="0" applyNumberFormat="1" applyFont="1" applyBorder="1" applyAlignment="1" applyProtection="1">
      <alignment horizontal="right"/>
      <protection/>
    </xf>
    <xf numFmtId="0" fontId="1" fillId="0" borderId="13" xfId="0" applyFont="1" applyBorder="1" applyAlignment="1">
      <alignment/>
    </xf>
    <xf numFmtId="3" fontId="3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4"/>
  <sheetViews>
    <sheetView tabSelected="1" zoomScalePageLayoutView="0" workbookViewId="0" topLeftCell="A136">
      <selection activeCell="I149" sqref="I149"/>
    </sheetView>
  </sheetViews>
  <sheetFormatPr defaultColWidth="9.140625" defaultRowHeight="12.75"/>
  <cols>
    <col min="1" max="1" width="8.140625" style="2" customWidth="1"/>
    <col min="2" max="2" width="37.57421875" style="2" customWidth="1"/>
    <col min="3" max="3" width="14.00390625" style="3" customWidth="1"/>
    <col min="4" max="4" width="12.7109375" style="3" customWidth="1"/>
    <col min="5" max="5" width="10.140625" style="30" customWidth="1"/>
    <col min="6" max="6" width="11.28125" style="30" customWidth="1"/>
    <col min="7" max="7" width="8.28125" style="30" customWidth="1"/>
    <col min="8" max="10" width="9.7109375" style="3" customWidth="1"/>
    <col min="11" max="11" width="12.140625" style="3" customWidth="1"/>
    <col min="12" max="12" width="12.7109375" style="3" customWidth="1"/>
    <col min="13" max="16384" width="9.140625" style="2" customWidth="1"/>
  </cols>
  <sheetData>
    <row r="1" ht="15.75">
      <c r="A1" s="1" t="s">
        <v>129</v>
      </c>
    </row>
    <row r="2" spans="1:2" ht="15.75">
      <c r="A2" s="62" t="s">
        <v>136</v>
      </c>
      <c r="B2" s="62"/>
    </row>
    <row r="3" spans="1:12" ht="15.75">
      <c r="A3" s="61" t="s">
        <v>137</v>
      </c>
      <c r="B3" s="61"/>
      <c r="C3" s="60" t="s">
        <v>130</v>
      </c>
      <c r="D3" s="60"/>
      <c r="E3" s="60"/>
      <c r="F3" s="60"/>
      <c r="G3" s="60"/>
      <c r="H3" s="60"/>
      <c r="I3" s="60"/>
      <c r="J3" s="60"/>
      <c r="K3" s="60"/>
      <c r="L3" s="60"/>
    </row>
    <row r="4" ht="2.25" customHeight="1"/>
    <row r="5" ht="56.25" customHeight="1"/>
    <row r="6" spans="1:12" ht="70.5" customHeight="1">
      <c r="A6" s="45" t="s">
        <v>86</v>
      </c>
      <c r="B6" s="45" t="s">
        <v>0</v>
      </c>
      <c r="C6" s="40" t="s">
        <v>131</v>
      </c>
      <c r="D6" s="41" t="s">
        <v>70</v>
      </c>
      <c r="E6" s="42" t="s">
        <v>71</v>
      </c>
      <c r="F6" s="42" t="s">
        <v>98</v>
      </c>
      <c r="G6" s="43" t="s">
        <v>84</v>
      </c>
      <c r="H6" s="44" t="s">
        <v>85</v>
      </c>
      <c r="I6" s="57" t="s">
        <v>117</v>
      </c>
      <c r="J6" s="57" t="s">
        <v>142</v>
      </c>
      <c r="K6" s="47" t="s">
        <v>128</v>
      </c>
      <c r="L6" s="47" t="s">
        <v>132</v>
      </c>
    </row>
    <row r="7" spans="1:12" ht="19.5" customHeight="1">
      <c r="A7" s="18"/>
      <c r="B7" s="18"/>
      <c r="C7" s="4"/>
      <c r="D7" s="4"/>
      <c r="E7" s="19"/>
      <c r="F7" s="19"/>
      <c r="G7" s="19"/>
      <c r="H7" s="4"/>
      <c r="I7" s="4"/>
      <c r="J7" s="4"/>
      <c r="K7" s="4"/>
      <c r="L7" s="4"/>
    </row>
    <row r="8" spans="1:12" s="27" customFormat="1" ht="19.5" customHeight="1">
      <c r="A8" s="23" t="s">
        <v>143</v>
      </c>
      <c r="B8" s="24" t="s">
        <v>77</v>
      </c>
      <c r="C8" s="25">
        <f>D8+E8+F8+G8+H8+I8+J8</f>
        <v>16511867.93</v>
      </c>
      <c r="D8" s="7">
        <f aca="true" t="shared" si="0" ref="D8:I8">D10+D124</f>
        <v>2077457</v>
      </c>
      <c r="E8" s="7">
        <f t="shared" si="0"/>
        <v>5000</v>
      </c>
      <c r="F8" s="7">
        <f t="shared" si="0"/>
        <v>13222669.93</v>
      </c>
      <c r="G8" s="7">
        <f t="shared" si="0"/>
        <v>2000</v>
      </c>
      <c r="H8" s="7">
        <f t="shared" si="0"/>
        <v>660000</v>
      </c>
      <c r="I8" s="7">
        <f>I10+I124+I145</f>
        <v>544741</v>
      </c>
      <c r="J8" s="7">
        <f>J145</f>
        <v>0</v>
      </c>
      <c r="K8" s="7">
        <f>K10+K124+K145</f>
        <v>16511867.93</v>
      </c>
      <c r="L8" s="7">
        <f>L10+L124+L145</f>
        <v>16511867.93</v>
      </c>
    </row>
    <row r="9" spans="1:12" s="27" customFormat="1" ht="19.5" customHeight="1">
      <c r="A9" s="23"/>
      <c r="B9" s="24"/>
      <c r="C9" s="25">
        <f aca="true" t="shared" si="1" ref="C9:C48">D9+E9+F9+G9+H9+I9</f>
        <v>0</v>
      </c>
      <c r="D9" s="26"/>
      <c r="E9" s="25"/>
      <c r="F9" s="25"/>
      <c r="G9" s="25"/>
      <c r="H9" s="26"/>
      <c r="I9" s="26"/>
      <c r="J9" s="26"/>
      <c r="K9" s="26"/>
      <c r="L9" s="26"/>
    </row>
    <row r="10" spans="1:12" s="29" customFormat="1" ht="19.5" customHeight="1">
      <c r="A10" s="23">
        <v>3</v>
      </c>
      <c r="B10" s="24" t="s">
        <v>76</v>
      </c>
      <c r="C10" s="25">
        <f t="shared" si="1"/>
        <v>15897106</v>
      </c>
      <c r="D10" s="7">
        <f aca="true" t="shared" si="2" ref="D10:I10">D31+D119+D12</f>
        <v>1770257</v>
      </c>
      <c r="E10" s="7">
        <f t="shared" si="2"/>
        <v>5000</v>
      </c>
      <c r="F10" s="7">
        <f t="shared" si="2"/>
        <v>12951413</v>
      </c>
      <c r="G10" s="7">
        <f t="shared" si="2"/>
        <v>2000</v>
      </c>
      <c r="H10" s="7">
        <f t="shared" si="2"/>
        <v>660000</v>
      </c>
      <c r="I10" s="7">
        <f t="shared" si="2"/>
        <v>508436</v>
      </c>
      <c r="J10" s="7"/>
      <c r="K10" s="7">
        <f>C10</f>
        <v>15897106</v>
      </c>
      <c r="L10" s="7">
        <f>C10</f>
        <v>15897106</v>
      </c>
    </row>
    <row r="11" spans="1:12" s="29" customFormat="1" ht="19.5" customHeight="1">
      <c r="A11" s="23"/>
      <c r="B11" s="24"/>
      <c r="C11" s="25">
        <f t="shared" si="1"/>
        <v>0</v>
      </c>
      <c r="D11" s="7"/>
      <c r="E11" s="7"/>
      <c r="F11" s="7"/>
      <c r="G11" s="7"/>
      <c r="H11" s="7"/>
      <c r="I11" s="7"/>
      <c r="J11" s="7"/>
      <c r="K11" s="7"/>
      <c r="L11" s="7"/>
    </row>
    <row r="12" spans="1:12" s="29" customFormat="1" ht="19.5" customHeight="1">
      <c r="A12" s="23">
        <v>31</v>
      </c>
      <c r="B12" s="24" t="s">
        <v>99</v>
      </c>
      <c r="C12" s="25">
        <f t="shared" si="1"/>
        <v>12502144</v>
      </c>
      <c r="D12" s="7">
        <f aca="true" t="shared" si="3" ref="D12:I12">D14+D21+D27</f>
        <v>0</v>
      </c>
      <c r="E12" s="7">
        <f t="shared" si="3"/>
        <v>0</v>
      </c>
      <c r="F12" s="7">
        <f t="shared" si="3"/>
        <v>12195894</v>
      </c>
      <c r="G12" s="7">
        <f t="shared" si="3"/>
        <v>0</v>
      </c>
      <c r="H12" s="7">
        <f t="shared" si="3"/>
        <v>0</v>
      </c>
      <c r="I12" s="7">
        <f t="shared" si="3"/>
        <v>306250</v>
      </c>
      <c r="J12" s="7"/>
      <c r="K12" s="7">
        <f>C12</f>
        <v>12502144</v>
      </c>
      <c r="L12" s="7">
        <f>C12</f>
        <v>12502144</v>
      </c>
    </row>
    <row r="13" spans="1:12" s="29" customFormat="1" ht="19.5" customHeight="1">
      <c r="A13" s="23"/>
      <c r="B13" s="24"/>
      <c r="C13" s="25">
        <f t="shared" si="1"/>
        <v>0</v>
      </c>
      <c r="D13" s="7"/>
      <c r="E13" s="7"/>
      <c r="F13" s="7"/>
      <c r="G13" s="7"/>
      <c r="H13" s="7"/>
      <c r="I13" s="7"/>
      <c r="J13" s="7"/>
      <c r="K13" s="7"/>
      <c r="L13" s="7"/>
    </row>
    <row r="14" spans="1:12" s="29" customFormat="1" ht="19.5" customHeight="1">
      <c r="A14" s="23">
        <v>311</v>
      </c>
      <c r="B14" s="24" t="s">
        <v>102</v>
      </c>
      <c r="C14" s="25">
        <f t="shared" si="1"/>
        <v>10493991</v>
      </c>
      <c r="D14" s="7">
        <f aca="true" t="shared" si="4" ref="D14:I14">D15+D17+D19</f>
        <v>0</v>
      </c>
      <c r="E14" s="7">
        <f t="shared" si="4"/>
        <v>0</v>
      </c>
      <c r="F14" s="7">
        <f>F15+F17+F19</f>
        <v>10243991</v>
      </c>
      <c r="G14" s="7">
        <f t="shared" si="4"/>
        <v>0</v>
      </c>
      <c r="H14" s="7">
        <f t="shared" si="4"/>
        <v>0</v>
      </c>
      <c r="I14" s="7">
        <f t="shared" si="4"/>
        <v>250000</v>
      </c>
      <c r="J14" s="7"/>
      <c r="K14" s="7"/>
      <c r="L14" s="7"/>
    </row>
    <row r="15" spans="1:12" s="29" customFormat="1" ht="19.5" customHeight="1">
      <c r="A15" s="23">
        <v>3111</v>
      </c>
      <c r="B15" s="24" t="s">
        <v>100</v>
      </c>
      <c r="C15" s="25">
        <f t="shared" si="1"/>
        <v>9818058</v>
      </c>
      <c r="D15" s="7">
        <f aca="true" t="shared" si="5" ref="D15:I15">D16</f>
        <v>0</v>
      </c>
      <c r="E15" s="7">
        <f t="shared" si="5"/>
        <v>0</v>
      </c>
      <c r="F15" s="7">
        <f t="shared" si="5"/>
        <v>9568058</v>
      </c>
      <c r="G15" s="7">
        <f t="shared" si="5"/>
        <v>0</v>
      </c>
      <c r="H15" s="7">
        <f t="shared" si="5"/>
        <v>0</v>
      </c>
      <c r="I15" s="7">
        <f t="shared" si="5"/>
        <v>250000</v>
      </c>
      <c r="J15" s="7"/>
      <c r="K15" s="7"/>
      <c r="L15" s="7"/>
    </row>
    <row r="16" spans="1:12" s="28" customFormat="1" ht="19.5" customHeight="1">
      <c r="A16" s="20">
        <v>31111</v>
      </c>
      <c r="B16" s="21" t="s">
        <v>103</v>
      </c>
      <c r="C16" s="25">
        <f t="shared" si="1"/>
        <v>9818058</v>
      </c>
      <c r="D16" s="54"/>
      <c r="E16" s="54"/>
      <c r="F16" s="54">
        <v>9568058</v>
      </c>
      <c r="G16" s="54"/>
      <c r="H16" s="54"/>
      <c r="I16" s="54">
        <v>250000</v>
      </c>
      <c r="J16" s="54"/>
      <c r="K16" s="54"/>
      <c r="L16" s="54"/>
    </row>
    <row r="17" spans="1:12" s="29" customFormat="1" ht="19.5" customHeight="1">
      <c r="A17" s="23">
        <v>3113</v>
      </c>
      <c r="B17" s="24" t="s">
        <v>104</v>
      </c>
      <c r="C17" s="25">
        <f t="shared" si="1"/>
        <v>161708</v>
      </c>
      <c r="D17" s="55">
        <f aca="true" t="shared" si="6" ref="D17:I17">D18</f>
        <v>0</v>
      </c>
      <c r="E17" s="55">
        <f t="shared" si="6"/>
        <v>0</v>
      </c>
      <c r="F17" s="55">
        <f t="shared" si="6"/>
        <v>161708</v>
      </c>
      <c r="G17" s="55">
        <f t="shared" si="6"/>
        <v>0</v>
      </c>
      <c r="H17" s="55">
        <f t="shared" si="6"/>
        <v>0</v>
      </c>
      <c r="I17" s="55">
        <f t="shared" si="6"/>
        <v>0</v>
      </c>
      <c r="J17" s="55"/>
      <c r="K17" s="55"/>
      <c r="L17" s="55"/>
    </row>
    <row r="18" spans="1:12" s="28" customFormat="1" ht="19.5" customHeight="1">
      <c r="A18" s="20">
        <v>31131</v>
      </c>
      <c r="B18" s="21" t="s">
        <v>104</v>
      </c>
      <c r="C18" s="25">
        <f t="shared" si="1"/>
        <v>161708</v>
      </c>
      <c r="D18" s="54"/>
      <c r="E18" s="54"/>
      <c r="F18" s="54">
        <v>161708</v>
      </c>
      <c r="G18" s="54"/>
      <c r="H18" s="54"/>
      <c r="I18" s="54"/>
      <c r="J18" s="54"/>
      <c r="K18" s="54"/>
      <c r="L18" s="54"/>
    </row>
    <row r="19" spans="1:12" s="29" customFormat="1" ht="19.5" customHeight="1">
      <c r="A19" s="23">
        <v>3114</v>
      </c>
      <c r="B19" s="24" t="s">
        <v>105</v>
      </c>
      <c r="C19" s="25">
        <f t="shared" si="1"/>
        <v>514225</v>
      </c>
      <c r="D19" s="55">
        <f aca="true" t="shared" si="7" ref="D19:I19">D20</f>
        <v>0</v>
      </c>
      <c r="E19" s="55">
        <f t="shared" si="7"/>
        <v>0</v>
      </c>
      <c r="F19" s="55">
        <f t="shared" si="7"/>
        <v>514225</v>
      </c>
      <c r="G19" s="55">
        <f t="shared" si="7"/>
        <v>0</v>
      </c>
      <c r="H19" s="55">
        <f t="shared" si="7"/>
        <v>0</v>
      </c>
      <c r="I19" s="55">
        <f t="shared" si="7"/>
        <v>0</v>
      </c>
      <c r="J19" s="55"/>
      <c r="K19" s="55"/>
      <c r="L19" s="55"/>
    </row>
    <row r="20" spans="1:12" s="28" customFormat="1" ht="19.5" customHeight="1">
      <c r="A20" s="20">
        <v>31141</v>
      </c>
      <c r="B20" s="21" t="s">
        <v>105</v>
      </c>
      <c r="C20" s="25">
        <f t="shared" si="1"/>
        <v>514225</v>
      </c>
      <c r="D20" s="54"/>
      <c r="E20" s="54"/>
      <c r="F20" s="54">
        <v>514225</v>
      </c>
      <c r="G20" s="54"/>
      <c r="H20" s="54"/>
      <c r="I20" s="54"/>
      <c r="J20" s="54"/>
      <c r="K20" s="54"/>
      <c r="L20" s="54"/>
    </row>
    <row r="21" spans="1:12" s="29" customFormat="1" ht="19.5" customHeight="1">
      <c r="A21" s="23">
        <v>312</v>
      </c>
      <c r="B21" s="24" t="s">
        <v>101</v>
      </c>
      <c r="C21" s="25">
        <f t="shared" si="1"/>
        <v>241657</v>
      </c>
      <c r="D21" s="55">
        <f aca="true" t="shared" si="8" ref="D21:I21">D22</f>
        <v>0</v>
      </c>
      <c r="E21" s="55">
        <f t="shared" si="8"/>
        <v>0</v>
      </c>
      <c r="F21" s="55">
        <f t="shared" si="8"/>
        <v>226657</v>
      </c>
      <c r="G21" s="55">
        <f t="shared" si="8"/>
        <v>0</v>
      </c>
      <c r="H21" s="55">
        <f t="shared" si="8"/>
        <v>0</v>
      </c>
      <c r="I21" s="55">
        <f t="shared" si="8"/>
        <v>15000</v>
      </c>
      <c r="J21" s="55"/>
      <c r="K21" s="55"/>
      <c r="L21" s="55"/>
    </row>
    <row r="22" spans="1:12" s="29" customFormat="1" ht="19.5" customHeight="1">
      <c r="A22" s="23">
        <v>3121</v>
      </c>
      <c r="B22" s="24" t="s">
        <v>101</v>
      </c>
      <c r="C22" s="25">
        <f t="shared" si="1"/>
        <v>241657</v>
      </c>
      <c r="D22" s="7">
        <f aca="true" t="shared" si="9" ref="D22:I22">D23+D24+D25+D26</f>
        <v>0</v>
      </c>
      <c r="E22" s="7">
        <f t="shared" si="9"/>
        <v>0</v>
      </c>
      <c r="F22" s="7">
        <f t="shared" si="9"/>
        <v>226657</v>
      </c>
      <c r="G22" s="7">
        <f t="shared" si="9"/>
        <v>0</v>
      </c>
      <c r="H22" s="7">
        <f t="shared" si="9"/>
        <v>0</v>
      </c>
      <c r="I22" s="7">
        <f t="shared" si="9"/>
        <v>15000</v>
      </c>
      <c r="J22" s="7"/>
      <c r="K22" s="7"/>
      <c r="L22" s="7"/>
    </row>
    <row r="23" spans="1:12" s="28" customFormat="1" ht="19.5" customHeight="1">
      <c r="A23" s="20">
        <v>31212</v>
      </c>
      <c r="B23" s="21" t="s">
        <v>106</v>
      </c>
      <c r="C23" s="25">
        <f t="shared" si="1"/>
        <v>19723</v>
      </c>
      <c r="D23" s="54"/>
      <c r="E23" s="54"/>
      <c r="F23" s="54">
        <v>19723</v>
      </c>
      <c r="G23" s="54"/>
      <c r="H23" s="54"/>
      <c r="I23" s="54"/>
      <c r="J23" s="54"/>
      <c r="K23" s="54"/>
      <c r="L23" s="54"/>
    </row>
    <row r="24" spans="1:12" s="28" customFormat="1" ht="19.5" customHeight="1">
      <c r="A24" s="20">
        <v>31213</v>
      </c>
      <c r="B24" s="21" t="s">
        <v>107</v>
      </c>
      <c r="C24" s="25">
        <f t="shared" si="1"/>
        <v>27000</v>
      </c>
      <c r="D24" s="54"/>
      <c r="E24" s="54"/>
      <c r="F24" s="54">
        <v>27000</v>
      </c>
      <c r="G24" s="54"/>
      <c r="H24" s="54"/>
      <c r="I24" s="54"/>
      <c r="J24" s="54"/>
      <c r="K24" s="54"/>
      <c r="L24" s="54"/>
    </row>
    <row r="25" spans="1:12" s="28" customFormat="1" ht="19.5" customHeight="1">
      <c r="A25" s="20">
        <v>31215</v>
      </c>
      <c r="B25" s="21" t="s">
        <v>108</v>
      </c>
      <c r="C25" s="25">
        <f t="shared" si="1"/>
        <v>41934</v>
      </c>
      <c r="D25" s="54"/>
      <c r="E25" s="54"/>
      <c r="F25" s="54">
        <v>41934</v>
      </c>
      <c r="G25" s="54"/>
      <c r="H25" s="54"/>
      <c r="I25" s="54"/>
      <c r="J25" s="54"/>
      <c r="K25" s="54"/>
      <c r="L25" s="54"/>
    </row>
    <row r="26" spans="1:12" s="28" customFormat="1" ht="19.5" customHeight="1">
      <c r="A26" s="20">
        <v>31216</v>
      </c>
      <c r="B26" s="21" t="s">
        <v>109</v>
      </c>
      <c r="C26" s="25">
        <f t="shared" si="1"/>
        <v>153000</v>
      </c>
      <c r="D26" s="54"/>
      <c r="E26" s="54"/>
      <c r="F26" s="54">
        <v>138000</v>
      </c>
      <c r="G26" s="54"/>
      <c r="H26" s="54"/>
      <c r="I26" s="54">
        <v>15000</v>
      </c>
      <c r="J26" s="54"/>
      <c r="K26" s="54"/>
      <c r="L26" s="54"/>
    </row>
    <row r="27" spans="1:12" s="29" customFormat="1" ht="19.5" customHeight="1">
      <c r="A27" s="23">
        <v>313</v>
      </c>
      <c r="B27" s="24" t="s">
        <v>110</v>
      </c>
      <c r="C27" s="25">
        <f t="shared" si="1"/>
        <v>1766496</v>
      </c>
      <c r="D27" s="7">
        <f>D28</f>
        <v>0</v>
      </c>
      <c r="E27" s="7">
        <f aca="true" t="shared" si="10" ref="E27:I28">E28</f>
        <v>0</v>
      </c>
      <c r="F27" s="7">
        <f t="shared" si="10"/>
        <v>1725246</v>
      </c>
      <c r="G27" s="7">
        <f t="shared" si="10"/>
        <v>0</v>
      </c>
      <c r="H27" s="7">
        <f t="shared" si="10"/>
        <v>0</v>
      </c>
      <c r="I27" s="7">
        <f t="shared" si="10"/>
        <v>41250</v>
      </c>
      <c r="J27" s="7"/>
      <c r="K27" s="7"/>
      <c r="L27" s="7"/>
    </row>
    <row r="28" spans="1:12" s="29" customFormat="1" ht="19.5" customHeight="1">
      <c r="A28" s="23">
        <v>3132</v>
      </c>
      <c r="B28" s="24" t="s">
        <v>111</v>
      </c>
      <c r="C28" s="25">
        <f t="shared" si="1"/>
        <v>1766496</v>
      </c>
      <c r="D28" s="7">
        <f>D29</f>
        <v>0</v>
      </c>
      <c r="E28" s="7">
        <f t="shared" si="10"/>
        <v>0</v>
      </c>
      <c r="F28" s="7">
        <f t="shared" si="10"/>
        <v>1725246</v>
      </c>
      <c r="G28" s="7">
        <f t="shared" si="10"/>
        <v>0</v>
      </c>
      <c r="H28" s="7">
        <f t="shared" si="10"/>
        <v>0</v>
      </c>
      <c r="I28" s="7">
        <f t="shared" si="10"/>
        <v>41250</v>
      </c>
      <c r="J28" s="7"/>
      <c r="K28" s="7"/>
      <c r="L28" s="7"/>
    </row>
    <row r="29" spans="1:12" s="28" customFormat="1" ht="19.5" customHeight="1">
      <c r="A29" s="20">
        <v>31321</v>
      </c>
      <c r="B29" s="21" t="s">
        <v>111</v>
      </c>
      <c r="C29" s="25">
        <f t="shared" si="1"/>
        <v>1766496</v>
      </c>
      <c r="D29" s="54"/>
      <c r="E29" s="54"/>
      <c r="F29" s="54">
        <v>1725246</v>
      </c>
      <c r="G29" s="54"/>
      <c r="H29" s="54"/>
      <c r="I29" s="54">
        <v>41250</v>
      </c>
      <c r="J29" s="54"/>
      <c r="K29" s="54"/>
      <c r="L29" s="54"/>
    </row>
    <row r="30" spans="1:12" s="28" customFormat="1" ht="19.5" customHeight="1">
      <c r="A30" s="20"/>
      <c r="B30" s="21"/>
      <c r="C30" s="25">
        <f t="shared" si="1"/>
        <v>0</v>
      </c>
      <c r="D30" s="22"/>
      <c r="E30" s="22"/>
      <c r="F30" s="22"/>
      <c r="G30" s="22"/>
      <c r="H30" s="22"/>
      <c r="I30" s="22"/>
      <c r="J30" s="22"/>
      <c r="K30" s="22"/>
      <c r="L30" s="22"/>
    </row>
    <row r="31" spans="1:12" ht="19.5" customHeight="1">
      <c r="A31" s="5">
        <v>32</v>
      </c>
      <c r="B31" s="6" t="s">
        <v>1</v>
      </c>
      <c r="C31" s="25">
        <f t="shared" si="1"/>
        <v>3389120</v>
      </c>
      <c r="D31" s="7">
        <f aca="true" t="shared" si="11" ref="D31:L31">D33+D46+D68+D99+D104</f>
        <v>1764415</v>
      </c>
      <c r="E31" s="7">
        <f t="shared" si="11"/>
        <v>5000</v>
      </c>
      <c r="F31" s="7">
        <f t="shared" si="11"/>
        <v>755519</v>
      </c>
      <c r="G31" s="7">
        <f t="shared" si="11"/>
        <v>2000</v>
      </c>
      <c r="H31" s="7">
        <f t="shared" si="11"/>
        <v>660000</v>
      </c>
      <c r="I31" s="7">
        <f t="shared" si="11"/>
        <v>202186</v>
      </c>
      <c r="J31" s="7"/>
      <c r="K31" s="7">
        <f t="shared" si="11"/>
        <v>1493102</v>
      </c>
      <c r="L31" s="7">
        <f t="shared" si="11"/>
        <v>1493102</v>
      </c>
    </row>
    <row r="32" spans="1:12" ht="19.5" customHeight="1">
      <c r="A32" s="5"/>
      <c r="B32" s="6"/>
      <c r="C32" s="25">
        <f t="shared" si="1"/>
        <v>0</v>
      </c>
      <c r="D32" s="7"/>
      <c r="E32" s="7"/>
      <c r="F32" s="7"/>
      <c r="G32" s="7"/>
      <c r="H32" s="7"/>
      <c r="I32" s="7"/>
      <c r="J32" s="7"/>
      <c r="K32" s="7"/>
      <c r="L32" s="7"/>
    </row>
    <row r="33" spans="1:12" ht="19.5" customHeight="1">
      <c r="A33" s="8">
        <v>321</v>
      </c>
      <c r="B33" s="8" t="s">
        <v>2</v>
      </c>
      <c r="C33" s="25">
        <f t="shared" si="1"/>
        <v>586092</v>
      </c>
      <c r="D33" s="9">
        <f aca="true" t="shared" si="12" ref="D33:I33">D35+D41+D44+D39</f>
        <v>52500</v>
      </c>
      <c r="E33" s="9">
        <f t="shared" si="12"/>
        <v>0</v>
      </c>
      <c r="F33" s="9">
        <f t="shared" si="12"/>
        <v>503592</v>
      </c>
      <c r="G33" s="9">
        <f t="shared" si="12"/>
        <v>0</v>
      </c>
      <c r="H33" s="9">
        <f t="shared" si="12"/>
        <v>0</v>
      </c>
      <c r="I33" s="9">
        <f t="shared" si="12"/>
        <v>30000</v>
      </c>
      <c r="J33" s="9"/>
      <c r="K33" s="9">
        <f>K35+K41</f>
        <v>0</v>
      </c>
      <c r="L33" s="9">
        <f>L35+L41</f>
        <v>0</v>
      </c>
    </row>
    <row r="34" spans="1:12" ht="19.5" customHeight="1">
      <c r="A34" s="10"/>
      <c r="B34" s="10"/>
      <c r="C34" s="25">
        <f t="shared" si="1"/>
        <v>0</v>
      </c>
      <c r="D34" s="11"/>
      <c r="E34" s="31"/>
      <c r="F34" s="31"/>
      <c r="G34" s="31"/>
      <c r="H34" s="11"/>
      <c r="I34" s="11"/>
      <c r="J34" s="11"/>
      <c r="K34" s="11"/>
      <c r="L34" s="11"/>
    </row>
    <row r="35" spans="1:12" ht="19.5" customHeight="1">
      <c r="A35" s="8">
        <v>3211</v>
      </c>
      <c r="B35" s="8" t="s">
        <v>3</v>
      </c>
      <c r="C35" s="25">
        <f t="shared" si="1"/>
        <v>37500</v>
      </c>
      <c r="D35" s="9">
        <f aca="true" t="shared" si="13" ref="D35:L35">D36+D37+D38</f>
        <v>37500</v>
      </c>
      <c r="E35" s="9">
        <f t="shared" si="13"/>
        <v>0</v>
      </c>
      <c r="F35" s="9">
        <f t="shared" si="13"/>
        <v>0</v>
      </c>
      <c r="G35" s="9">
        <f t="shared" si="13"/>
        <v>0</v>
      </c>
      <c r="H35" s="9">
        <f t="shared" si="13"/>
        <v>0</v>
      </c>
      <c r="I35" s="9">
        <f t="shared" si="13"/>
        <v>0</v>
      </c>
      <c r="J35" s="9"/>
      <c r="K35" s="9">
        <f t="shared" si="13"/>
        <v>0</v>
      </c>
      <c r="L35" s="9">
        <f t="shared" si="13"/>
        <v>0</v>
      </c>
    </row>
    <row r="36" spans="1:12" ht="19.5" customHeight="1">
      <c r="A36" s="10">
        <v>32111</v>
      </c>
      <c r="B36" s="10" t="s">
        <v>4</v>
      </c>
      <c r="C36" s="25">
        <f t="shared" si="1"/>
        <v>30000</v>
      </c>
      <c r="D36" s="12">
        <v>30000</v>
      </c>
      <c r="E36" s="32"/>
      <c r="F36" s="32"/>
      <c r="G36" s="32"/>
      <c r="H36" s="12"/>
      <c r="I36" s="12"/>
      <c r="J36" s="12"/>
      <c r="K36" s="12">
        <v>0</v>
      </c>
      <c r="L36" s="12">
        <f>K36*106.4%</f>
        <v>0</v>
      </c>
    </row>
    <row r="37" spans="1:12" ht="19.5" customHeight="1">
      <c r="A37" s="10">
        <v>32113</v>
      </c>
      <c r="B37" s="10" t="s">
        <v>5</v>
      </c>
      <c r="C37" s="25">
        <f t="shared" si="1"/>
        <v>5000</v>
      </c>
      <c r="D37" s="12">
        <v>5000</v>
      </c>
      <c r="E37" s="32"/>
      <c r="F37" s="32"/>
      <c r="G37" s="32"/>
      <c r="H37" s="12"/>
      <c r="I37" s="12"/>
      <c r="J37" s="12"/>
      <c r="K37" s="12">
        <v>0</v>
      </c>
      <c r="L37" s="12">
        <f>K37*106.4%</f>
        <v>0</v>
      </c>
    </row>
    <row r="38" spans="1:12" s="36" customFormat="1" ht="19.5" customHeight="1">
      <c r="A38" s="10">
        <v>32115</v>
      </c>
      <c r="B38" s="10" t="s">
        <v>6</v>
      </c>
      <c r="C38" s="25">
        <f t="shared" si="1"/>
        <v>2500</v>
      </c>
      <c r="D38" s="12">
        <v>2500</v>
      </c>
      <c r="E38" s="32"/>
      <c r="F38" s="32"/>
      <c r="G38" s="32"/>
      <c r="H38" s="12"/>
      <c r="I38" s="12"/>
      <c r="J38" s="12"/>
      <c r="K38" s="12">
        <v>0</v>
      </c>
      <c r="L38" s="12">
        <f>K38*106.4%</f>
        <v>0</v>
      </c>
    </row>
    <row r="39" spans="1:12" s="56" customFormat="1" ht="19.5" customHeight="1">
      <c r="A39" s="37">
        <v>3212</v>
      </c>
      <c r="B39" s="37" t="s">
        <v>112</v>
      </c>
      <c r="C39" s="25">
        <f t="shared" si="1"/>
        <v>533592</v>
      </c>
      <c r="D39" s="48">
        <f aca="true" t="shared" si="14" ref="D39:I39">D40</f>
        <v>0</v>
      </c>
      <c r="E39" s="48">
        <f t="shared" si="14"/>
        <v>0</v>
      </c>
      <c r="F39" s="48">
        <f t="shared" si="14"/>
        <v>503592</v>
      </c>
      <c r="G39" s="48">
        <f t="shared" si="14"/>
        <v>0</v>
      </c>
      <c r="H39" s="48">
        <f t="shared" si="14"/>
        <v>0</v>
      </c>
      <c r="I39" s="48">
        <f t="shared" si="14"/>
        <v>30000</v>
      </c>
      <c r="J39" s="48"/>
      <c r="K39" s="48"/>
      <c r="L39" s="48"/>
    </row>
    <row r="40" spans="1:12" s="36" customFormat="1" ht="19.5" customHeight="1">
      <c r="A40" s="10">
        <v>32121</v>
      </c>
      <c r="B40" s="10" t="s">
        <v>113</v>
      </c>
      <c r="C40" s="25">
        <f t="shared" si="1"/>
        <v>533592</v>
      </c>
      <c r="D40" s="12"/>
      <c r="E40" s="32"/>
      <c r="F40" s="32">
        <v>503592</v>
      </c>
      <c r="G40" s="32"/>
      <c r="H40" s="12"/>
      <c r="I40" s="12">
        <v>30000</v>
      </c>
      <c r="J40" s="12"/>
      <c r="K40" s="12"/>
      <c r="L40" s="12"/>
    </row>
    <row r="41" spans="1:12" s="35" customFormat="1" ht="19.5" customHeight="1">
      <c r="A41" s="15">
        <v>3213</v>
      </c>
      <c r="B41" s="15" t="s">
        <v>7</v>
      </c>
      <c r="C41" s="25">
        <f t="shared" si="1"/>
        <v>5000</v>
      </c>
      <c r="D41" s="13">
        <f>D42+D43</f>
        <v>5000</v>
      </c>
      <c r="E41" s="13">
        <f>E42</f>
        <v>0</v>
      </c>
      <c r="F41" s="13">
        <f>F42</f>
        <v>0</v>
      </c>
      <c r="G41" s="13">
        <f>G42</f>
        <v>0</v>
      </c>
      <c r="H41" s="13">
        <f>H42</f>
        <v>0</v>
      </c>
      <c r="I41" s="13"/>
      <c r="J41" s="13"/>
      <c r="K41" s="13">
        <f>VALUE(K42)</f>
        <v>0</v>
      </c>
      <c r="L41" s="13">
        <f>VALUE(L42)</f>
        <v>0</v>
      </c>
    </row>
    <row r="42" spans="1:12" ht="19.5" customHeight="1">
      <c r="A42" s="10">
        <v>32131</v>
      </c>
      <c r="B42" s="10" t="s">
        <v>8</v>
      </c>
      <c r="C42" s="25">
        <f t="shared" si="1"/>
        <v>5000</v>
      </c>
      <c r="D42" s="33">
        <v>5000</v>
      </c>
      <c r="E42" s="34"/>
      <c r="F42" s="34"/>
      <c r="G42" s="34"/>
      <c r="H42" s="33"/>
      <c r="I42" s="33"/>
      <c r="J42" s="33"/>
      <c r="K42" s="12">
        <v>0</v>
      </c>
      <c r="L42" s="12">
        <v>0</v>
      </c>
    </row>
    <row r="43" spans="1:12" ht="19.5" customHeight="1">
      <c r="A43" s="10">
        <v>32132</v>
      </c>
      <c r="B43" s="10" t="s">
        <v>119</v>
      </c>
      <c r="C43" s="25">
        <f t="shared" si="1"/>
        <v>0</v>
      </c>
      <c r="D43" s="33">
        <v>0</v>
      </c>
      <c r="E43" s="34"/>
      <c r="F43" s="34"/>
      <c r="G43" s="34"/>
      <c r="H43" s="33"/>
      <c r="I43" s="33"/>
      <c r="J43" s="33"/>
      <c r="K43" s="12"/>
      <c r="L43" s="12"/>
    </row>
    <row r="44" spans="1:12" ht="19.5" customHeight="1">
      <c r="A44" s="37">
        <v>3214</v>
      </c>
      <c r="B44" s="37" t="s">
        <v>78</v>
      </c>
      <c r="C44" s="25">
        <f t="shared" si="1"/>
        <v>10000</v>
      </c>
      <c r="D44" s="13">
        <f>D45</f>
        <v>10000</v>
      </c>
      <c r="E44" s="13">
        <f>E45</f>
        <v>0</v>
      </c>
      <c r="F44" s="13">
        <f>F45</f>
        <v>0</v>
      </c>
      <c r="G44" s="13">
        <f>G45</f>
        <v>0</v>
      </c>
      <c r="H44" s="13">
        <f>H45</f>
        <v>0</v>
      </c>
      <c r="I44" s="13"/>
      <c r="J44" s="13"/>
      <c r="K44" s="12"/>
      <c r="L44" s="12"/>
    </row>
    <row r="45" spans="1:12" ht="19.5" customHeight="1">
      <c r="A45" s="10">
        <v>32141</v>
      </c>
      <c r="B45" s="10" t="s">
        <v>79</v>
      </c>
      <c r="C45" s="25">
        <f t="shared" si="1"/>
        <v>10000</v>
      </c>
      <c r="D45" s="33">
        <v>10000</v>
      </c>
      <c r="E45" s="34"/>
      <c r="F45" s="34"/>
      <c r="G45" s="34"/>
      <c r="H45" s="33"/>
      <c r="I45" s="33"/>
      <c r="J45" s="33"/>
      <c r="K45" s="12"/>
      <c r="L45" s="12"/>
    </row>
    <row r="46" spans="1:12" ht="19.5" customHeight="1">
      <c r="A46" s="8">
        <v>322</v>
      </c>
      <c r="B46" s="8" t="s">
        <v>9</v>
      </c>
      <c r="C46" s="25">
        <f t="shared" si="1"/>
        <v>1309926</v>
      </c>
      <c r="D46" s="13">
        <f aca="true" t="shared" si="15" ref="D46:I46">D48+D53+D55+D60+D64+D66</f>
        <v>422352</v>
      </c>
      <c r="E46" s="13">
        <f t="shared" si="15"/>
        <v>0</v>
      </c>
      <c r="F46" s="13">
        <f t="shared" si="15"/>
        <v>125000</v>
      </c>
      <c r="G46" s="13">
        <f t="shared" si="15"/>
        <v>2000</v>
      </c>
      <c r="H46" s="13">
        <f t="shared" si="15"/>
        <v>600000</v>
      </c>
      <c r="I46" s="13">
        <f t="shared" si="15"/>
        <v>160574</v>
      </c>
      <c r="J46" s="13"/>
      <c r="K46" s="13">
        <f>K48+K53+K55+K60+K64</f>
        <v>0</v>
      </c>
      <c r="L46" s="13">
        <f>L48+L53+L55+L60+L64</f>
        <v>0</v>
      </c>
    </row>
    <row r="47" spans="1:12" ht="19.5" customHeight="1">
      <c r="A47" s="10"/>
      <c r="B47" s="10"/>
      <c r="C47" s="25">
        <f t="shared" si="1"/>
        <v>0</v>
      </c>
      <c r="D47" s="11"/>
      <c r="E47" s="31"/>
      <c r="F47" s="31"/>
      <c r="G47" s="31"/>
      <c r="H47" s="11"/>
      <c r="I47" s="11"/>
      <c r="J47" s="11"/>
      <c r="K47" s="11"/>
      <c r="L47" s="11"/>
    </row>
    <row r="48" spans="1:12" ht="19.5" customHeight="1">
      <c r="A48" s="8">
        <v>3221</v>
      </c>
      <c r="B48" s="8" t="s">
        <v>10</v>
      </c>
      <c r="C48" s="25">
        <f t="shared" si="1"/>
        <v>169506</v>
      </c>
      <c r="D48" s="13">
        <f aca="true" t="shared" si="16" ref="D48:I48">D49+D50+D51+D52</f>
        <v>167506</v>
      </c>
      <c r="E48" s="13">
        <f>SUM(E49:E52)</f>
        <v>0</v>
      </c>
      <c r="F48" s="13">
        <f t="shared" si="16"/>
        <v>0</v>
      </c>
      <c r="G48" s="13">
        <f t="shared" si="16"/>
        <v>2000</v>
      </c>
      <c r="H48" s="13">
        <f t="shared" si="16"/>
        <v>0</v>
      </c>
      <c r="I48" s="13">
        <f t="shared" si="16"/>
        <v>0</v>
      </c>
      <c r="J48" s="13"/>
      <c r="K48" s="13">
        <f>K49+K50+K51</f>
        <v>0</v>
      </c>
      <c r="L48" s="13">
        <f>L49+L50+L51</f>
        <v>0</v>
      </c>
    </row>
    <row r="49" spans="1:12" ht="19.5" customHeight="1">
      <c r="A49" s="10">
        <v>32211</v>
      </c>
      <c r="B49" s="10" t="s">
        <v>11</v>
      </c>
      <c r="C49" s="25">
        <f>SUM(D49:I49)</f>
        <v>20000</v>
      </c>
      <c r="D49" s="12">
        <v>20000</v>
      </c>
      <c r="E49" s="32" t="s">
        <v>135</v>
      </c>
      <c r="F49" s="32"/>
      <c r="G49" s="32"/>
      <c r="H49" s="12">
        <v>0</v>
      </c>
      <c r="I49" s="12"/>
      <c r="J49" s="12"/>
      <c r="K49" s="12">
        <v>0</v>
      </c>
      <c r="L49" s="12">
        <f>K49*106.4%</f>
        <v>0</v>
      </c>
    </row>
    <row r="50" spans="1:12" ht="19.5" customHeight="1">
      <c r="A50" s="10">
        <v>32212</v>
      </c>
      <c r="B50" s="10" t="s">
        <v>12</v>
      </c>
      <c r="C50" s="25">
        <f aca="true" t="shared" si="17" ref="C50:C81">D50+E50+F50+G50+H50+I50</f>
        <v>12506</v>
      </c>
      <c r="D50" s="12">
        <v>10506</v>
      </c>
      <c r="E50" s="32"/>
      <c r="F50" s="32"/>
      <c r="G50" s="32">
        <v>2000</v>
      </c>
      <c r="H50" s="12"/>
      <c r="I50" s="12"/>
      <c r="J50" s="12"/>
      <c r="K50" s="12">
        <v>0</v>
      </c>
      <c r="L50" s="12">
        <f>K50*106.4%</f>
        <v>0</v>
      </c>
    </row>
    <row r="51" spans="1:12" ht="19.5" customHeight="1">
      <c r="A51" s="10">
        <v>32214</v>
      </c>
      <c r="B51" s="10" t="s">
        <v>13</v>
      </c>
      <c r="C51" s="25">
        <f t="shared" si="17"/>
        <v>85000</v>
      </c>
      <c r="D51" s="12">
        <v>85000</v>
      </c>
      <c r="E51" s="32"/>
      <c r="F51" s="32"/>
      <c r="G51" s="32"/>
      <c r="H51" s="46">
        <f>H52</f>
        <v>0</v>
      </c>
      <c r="I51" s="46"/>
      <c r="J51" s="46"/>
      <c r="K51" s="12">
        <v>0</v>
      </c>
      <c r="L51" s="12">
        <f>K51*106.4%</f>
        <v>0</v>
      </c>
    </row>
    <row r="52" spans="1:12" ht="19.5" customHeight="1">
      <c r="A52" s="10">
        <v>32216</v>
      </c>
      <c r="B52" s="10" t="s">
        <v>14</v>
      </c>
      <c r="C52" s="25">
        <f t="shared" si="17"/>
        <v>52000</v>
      </c>
      <c r="D52" s="12">
        <v>52000</v>
      </c>
      <c r="E52" s="32">
        <v>0</v>
      </c>
      <c r="F52" s="32"/>
      <c r="G52" s="32"/>
      <c r="H52" s="12"/>
      <c r="I52" s="12"/>
      <c r="J52" s="12"/>
      <c r="K52" s="12">
        <v>0</v>
      </c>
      <c r="L52" s="12">
        <f>K52*106.4%</f>
        <v>0</v>
      </c>
    </row>
    <row r="53" spans="1:13" ht="19.5" customHeight="1">
      <c r="A53" s="8">
        <v>3222</v>
      </c>
      <c r="B53" s="8" t="s">
        <v>15</v>
      </c>
      <c r="C53" s="25">
        <f t="shared" si="17"/>
        <v>764574</v>
      </c>
      <c r="D53" s="13">
        <f>D54</f>
        <v>0</v>
      </c>
      <c r="E53" s="13">
        <f>E54</f>
        <v>0</v>
      </c>
      <c r="F53" s="13">
        <f>F54</f>
        <v>4000</v>
      </c>
      <c r="G53" s="19"/>
      <c r="H53" s="13">
        <f>H54</f>
        <v>600000</v>
      </c>
      <c r="I53" s="13">
        <f>I54</f>
        <v>160574</v>
      </c>
      <c r="J53" s="13"/>
      <c r="K53" s="13">
        <f>K54</f>
        <v>0</v>
      </c>
      <c r="L53" s="13">
        <f>L54</f>
        <v>0</v>
      </c>
      <c r="M53" s="2" t="s">
        <v>144</v>
      </c>
    </row>
    <row r="54" spans="1:13" ht="19.5" customHeight="1">
      <c r="A54" s="10">
        <v>32224</v>
      </c>
      <c r="B54" s="10" t="s">
        <v>92</v>
      </c>
      <c r="C54" s="25">
        <f t="shared" si="17"/>
        <v>764574</v>
      </c>
      <c r="D54" s="12">
        <v>0</v>
      </c>
      <c r="E54" s="32"/>
      <c r="F54" s="32">
        <v>4000</v>
      </c>
      <c r="G54" s="32"/>
      <c r="H54" s="12">
        <v>600000</v>
      </c>
      <c r="I54" s="12">
        <v>160574</v>
      </c>
      <c r="J54" s="12"/>
      <c r="K54" s="12">
        <f>D54*102.6%</f>
        <v>0</v>
      </c>
      <c r="L54" s="12">
        <f>K54*102.5%</f>
        <v>0</v>
      </c>
      <c r="M54" s="2" t="s">
        <v>146</v>
      </c>
    </row>
    <row r="55" spans="1:13" ht="19.5" customHeight="1">
      <c r="A55" s="8">
        <v>3223</v>
      </c>
      <c r="B55" s="8" t="s">
        <v>16</v>
      </c>
      <c r="C55" s="25">
        <f t="shared" si="17"/>
        <v>274000</v>
      </c>
      <c r="D55" s="13">
        <f aca="true" t="shared" si="18" ref="D55:L55">D56+D57+D58+D59</f>
        <v>156000</v>
      </c>
      <c r="E55" s="13">
        <f t="shared" si="18"/>
        <v>0</v>
      </c>
      <c r="F55" s="13">
        <f t="shared" si="18"/>
        <v>118000</v>
      </c>
      <c r="G55" s="13">
        <f t="shared" si="18"/>
        <v>0</v>
      </c>
      <c r="H55" s="13">
        <f t="shared" si="18"/>
        <v>0</v>
      </c>
      <c r="I55" s="13"/>
      <c r="J55" s="13"/>
      <c r="K55" s="13">
        <f t="shared" si="18"/>
        <v>0</v>
      </c>
      <c r="L55" s="13">
        <f t="shared" si="18"/>
        <v>0</v>
      </c>
      <c r="M55" s="2" t="s">
        <v>145</v>
      </c>
    </row>
    <row r="56" spans="1:12" ht="19.5" customHeight="1">
      <c r="A56" s="10">
        <v>32231</v>
      </c>
      <c r="B56" s="10" t="s">
        <v>17</v>
      </c>
      <c r="C56" s="25">
        <f t="shared" si="17"/>
        <v>78000</v>
      </c>
      <c r="D56" s="12">
        <v>58000</v>
      </c>
      <c r="E56" s="32"/>
      <c r="F56" s="32">
        <v>20000</v>
      </c>
      <c r="G56" s="32"/>
      <c r="H56" s="12"/>
      <c r="I56" s="12"/>
      <c r="J56" s="12"/>
      <c r="K56" s="12">
        <v>0</v>
      </c>
      <c r="L56" s="12">
        <v>0</v>
      </c>
    </row>
    <row r="57" spans="1:12" ht="19.5" customHeight="1">
      <c r="A57" s="10">
        <v>32233</v>
      </c>
      <c r="B57" s="10" t="s">
        <v>18</v>
      </c>
      <c r="C57" s="25">
        <f t="shared" si="17"/>
        <v>110000</v>
      </c>
      <c r="D57" s="12">
        <v>85000</v>
      </c>
      <c r="E57" s="32"/>
      <c r="F57" s="32">
        <v>25000</v>
      </c>
      <c r="G57" s="32"/>
      <c r="H57" s="12"/>
      <c r="I57" s="12"/>
      <c r="J57" s="12"/>
      <c r="K57" s="12">
        <v>0</v>
      </c>
      <c r="L57" s="12">
        <f>K57*106.4%</f>
        <v>0</v>
      </c>
    </row>
    <row r="58" spans="1:12" ht="19.5" customHeight="1">
      <c r="A58" s="10">
        <v>32234</v>
      </c>
      <c r="B58" s="10" t="s">
        <v>19</v>
      </c>
      <c r="C58" s="25">
        <f t="shared" si="17"/>
        <v>16000</v>
      </c>
      <c r="D58" s="12">
        <v>13000</v>
      </c>
      <c r="E58" s="32">
        <v>0</v>
      </c>
      <c r="F58" s="32">
        <v>3000</v>
      </c>
      <c r="G58" s="32"/>
      <c r="H58" s="12"/>
      <c r="I58" s="12"/>
      <c r="J58" s="12"/>
      <c r="K58" s="12">
        <v>0</v>
      </c>
      <c r="L58" s="12">
        <f>K58*106.4%</f>
        <v>0</v>
      </c>
    </row>
    <row r="59" spans="1:12" ht="19.5" customHeight="1">
      <c r="A59" s="10">
        <v>32239</v>
      </c>
      <c r="B59" s="10" t="s">
        <v>73</v>
      </c>
      <c r="C59" s="25">
        <f t="shared" si="17"/>
        <v>70000</v>
      </c>
      <c r="D59" s="12">
        <v>0</v>
      </c>
      <c r="E59" s="32"/>
      <c r="F59" s="32">
        <v>70000</v>
      </c>
      <c r="G59" s="32"/>
      <c r="H59" s="12"/>
      <c r="I59" s="12"/>
      <c r="J59" s="12"/>
      <c r="K59" s="12">
        <v>0</v>
      </c>
      <c r="L59" s="12">
        <f>K59*106.4%</f>
        <v>0</v>
      </c>
    </row>
    <row r="60" spans="1:12" ht="19.5" customHeight="1">
      <c r="A60" s="8">
        <v>3224</v>
      </c>
      <c r="B60" s="8" t="s">
        <v>20</v>
      </c>
      <c r="C60" s="25">
        <f t="shared" si="17"/>
        <v>80900</v>
      </c>
      <c r="D60" s="13">
        <f aca="true" t="shared" si="19" ref="D60:L60">D61+D62+D63</f>
        <v>80900</v>
      </c>
      <c r="E60" s="13">
        <f t="shared" si="19"/>
        <v>0</v>
      </c>
      <c r="F60" s="13">
        <f t="shared" si="19"/>
        <v>0</v>
      </c>
      <c r="G60" s="13">
        <f t="shared" si="19"/>
        <v>0</v>
      </c>
      <c r="H60" s="13">
        <f t="shared" si="19"/>
        <v>0</v>
      </c>
      <c r="I60" s="13"/>
      <c r="J60" s="13"/>
      <c r="K60" s="13">
        <f t="shared" si="19"/>
        <v>0</v>
      </c>
      <c r="L60" s="13">
        <f t="shared" si="19"/>
        <v>0</v>
      </c>
    </row>
    <row r="61" spans="1:12" ht="19.5" customHeight="1">
      <c r="A61" s="10">
        <v>32241</v>
      </c>
      <c r="B61" s="10" t="s">
        <v>21</v>
      </c>
      <c r="C61" s="25">
        <f t="shared" si="17"/>
        <v>45300</v>
      </c>
      <c r="D61" s="12">
        <v>45300</v>
      </c>
      <c r="E61" s="32">
        <v>0</v>
      </c>
      <c r="F61" s="32"/>
      <c r="G61" s="32"/>
      <c r="H61" s="12"/>
      <c r="I61" s="12"/>
      <c r="J61" s="12"/>
      <c r="K61" s="12">
        <v>0</v>
      </c>
      <c r="L61" s="12">
        <f>K61*106.4%</f>
        <v>0</v>
      </c>
    </row>
    <row r="62" spans="1:12" ht="19.5" customHeight="1">
      <c r="A62" s="10">
        <v>32242</v>
      </c>
      <c r="B62" s="10" t="s">
        <v>22</v>
      </c>
      <c r="C62" s="25">
        <f t="shared" si="17"/>
        <v>15600</v>
      </c>
      <c r="D62" s="12">
        <v>15600</v>
      </c>
      <c r="E62" s="32">
        <v>0</v>
      </c>
      <c r="F62" s="32"/>
      <c r="G62" s="32"/>
      <c r="H62" s="12"/>
      <c r="I62" s="12"/>
      <c r="J62" s="12"/>
      <c r="K62" s="12">
        <v>0</v>
      </c>
      <c r="L62" s="12">
        <f>K62*106.4%</f>
        <v>0</v>
      </c>
    </row>
    <row r="63" spans="1:12" s="36" customFormat="1" ht="19.5" customHeight="1">
      <c r="A63" s="14">
        <v>32244</v>
      </c>
      <c r="B63" s="14" t="s">
        <v>23</v>
      </c>
      <c r="C63" s="25">
        <f t="shared" si="17"/>
        <v>20000</v>
      </c>
      <c r="D63" s="12">
        <v>20000</v>
      </c>
      <c r="E63" s="32">
        <v>0</v>
      </c>
      <c r="F63" s="32"/>
      <c r="G63" s="32"/>
      <c r="H63" s="12"/>
      <c r="I63" s="12"/>
      <c r="J63" s="12"/>
      <c r="K63" s="12">
        <v>0</v>
      </c>
      <c r="L63" s="12">
        <f>K63*106.4%</f>
        <v>0</v>
      </c>
    </row>
    <row r="64" spans="1:12" s="35" customFormat="1" ht="19.5" customHeight="1">
      <c r="A64" s="15">
        <v>3225</v>
      </c>
      <c r="B64" s="15" t="s">
        <v>24</v>
      </c>
      <c r="C64" s="25">
        <f t="shared" si="17"/>
        <v>13157</v>
      </c>
      <c r="D64" s="25">
        <f aca="true" t="shared" si="20" ref="D64:L64">D65</f>
        <v>13157</v>
      </c>
      <c r="E64" s="25">
        <f t="shared" si="20"/>
        <v>0</v>
      </c>
      <c r="F64" s="25">
        <f t="shared" si="20"/>
        <v>0</v>
      </c>
      <c r="G64" s="25">
        <f t="shared" si="20"/>
        <v>0</v>
      </c>
      <c r="H64" s="25">
        <f t="shared" si="20"/>
        <v>0</v>
      </c>
      <c r="I64" s="25"/>
      <c r="J64" s="25"/>
      <c r="K64" s="13">
        <f t="shared" si="20"/>
        <v>0</v>
      </c>
      <c r="L64" s="13">
        <f t="shared" si="20"/>
        <v>0</v>
      </c>
    </row>
    <row r="65" spans="1:12" ht="19.5" customHeight="1">
      <c r="A65" s="10">
        <v>32251</v>
      </c>
      <c r="B65" s="10" t="s">
        <v>25</v>
      </c>
      <c r="C65" s="25">
        <f t="shared" si="17"/>
        <v>13157</v>
      </c>
      <c r="D65" s="33">
        <v>13157</v>
      </c>
      <c r="E65" s="34"/>
      <c r="F65" s="34"/>
      <c r="G65" s="34"/>
      <c r="H65" s="33"/>
      <c r="I65" s="33"/>
      <c r="J65" s="33"/>
      <c r="K65" s="12">
        <v>0</v>
      </c>
      <c r="L65" s="12">
        <v>0</v>
      </c>
    </row>
    <row r="66" spans="1:12" ht="19.5" customHeight="1">
      <c r="A66" s="37">
        <v>3227</v>
      </c>
      <c r="B66" s="37" t="s">
        <v>80</v>
      </c>
      <c r="C66" s="25">
        <f t="shared" si="17"/>
        <v>7789</v>
      </c>
      <c r="D66" s="25">
        <f>D67</f>
        <v>4789</v>
      </c>
      <c r="E66" s="25">
        <f>E67</f>
        <v>0</v>
      </c>
      <c r="F66" s="25">
        <f>F67</f>
        <v>3000</v>
      </c>
      <c r="G66" s="25">
        <f>G67</f>
        <v>0</v>
      </c>
      <c r="H66" s="25">
        <f>H67</f>
        <v>0</v>
      </c>
      <c r="I66" s="25"/>
      <c r="J66" s="25"/>
      <c r="K66" s="12"/>
      <c r="L66" s="12"/>
    </row>
    <row r="67" spans="1:12" ht="19.5" customHeight="1">
      <c r="A67" s="10">
        <v>32271</v>
      </c>
      <c r="B67" s="39" t="s">
        <v>80</v>
      </c>
      <c r="C67" s="25">
        <f t="shared" si="17"/>
        <v>7789</v>
      </c>
      <c r="D67" s="33">
        <v>4789</v>
      </c>
      <c r="E67" s="34"/>
      <c r="F67" s="34">
        <v>3000</v>
      </c>
      <c r="G67" s="34"/>
      <c r="H67" s="33"/>
      <c r="I67" s="33"/>
      <c r="J67" s="33"/>
      <c r="K67" s="12"/>
      <c r="L67" s="12"/>
    </row>
    <row r="68" spans="1:12" ht="19.5" customHeight="1">
      <c r="A68" s="8">
        <v>323</v>
      </c>
      <c r="B68" s="8" t="s">
        <v>26</v>
      </c>
      <c r="C68" s="25">
        <f t="shared" si="17"/>
        <v>1377390</v>
      </c>
      <c r="D68" s="13">
        <f>G77+D70+D74+D78+D80+D87+D90+D92+D96+D85</f>
        <v>1240063</v>
      </c>
      <c r="E68" s="13">
        <f>H77+E70+E74+E78+E80+E87+E90+E92+E96</f>
        <v>0</v>
      </c>
      <c r="F68" s="13">
        <f>K77+F70+F74+F78+F80+F87+F90+F92+F96</f>
        <v>77327</v>
      </c>
      <c r="G68" s="13">
        <f>L77+G70+G74+G78+G80+G87+G90+G92+G96</f>
        <v>0</v>
      </c>
      <c r="H68" s="13">
        <f>M77+H70+H74+H78+H80+H87+H90+H92+H96</f>
        <v>60000</v>
      </c>
      <c r="I68" s="13">
        <f>N77+I70+I74+I78+I80+I87+I90+I92+I96</f>
        <v>0</v>
      </c>
      <c r="J68" s="13"/>
      <c r="K68" s="7">
        <f>C68</f>
        <v>1377390</v>
      </c>
      <c r="L68" s="7">
        <f>K68</f>
        <v>1377390</v>
      </c>
    </row>
    <row r="69" spans="1:12" ht="19.5" customHeight="1">
      <c r="A69" s="10"/>
      <c r="B69" s="10"/>
      <c r="C69" s="25">
        <f t="shared" si="17"/>
        <v>0</v>
      </c>
      <c r="D69" s="11"/>
      <c r="E69" s="31"/>
      <c r="F69" s="31"/>
      <c r="G69" s="31"/>
      <c r="H69" s="11"/>
      <c r="I69" s="11"/>
      <c r="J69" s="11"/>
      <c r="K69" s="11"/>
      <c r="L69" s="11"/>
    </row>
    <row r="70" spans="1:12" ht="19.5" customHeight="1">
      <c r="A70" s="8">
        <v>3231</v>
      </c>
      <c r="B70" s="8" t="s">
        <v>27</v>
      </c>
      <c r="C70" s="25">
        <f t="shared" si="17"/>
        <v>1160810</v>
      </c>
      <c r="D70" s="13">
        <f aca="true" t="shared" si="21" ref="D70:I70">D71+D72+D73</f>
        <v>1048483</v>
      </c>
      <c r="E70" s="13">
        <f t="shared" si="21"/>
        <v>0</v>
      </c>
      <c r="F70" s="13">
        <f t="shared" si="21"/>
        <v>62327</v>
      </c>
      <c r="G70" s="13">
        <f t="shared" si="21"/>
        <v>0</v>
      </c>
      <c r="H70" s="13">
        <f t="shared" si="21"/>
        <v>50000</v>
      </c>
      <c r="I70" s="13">
        <f t="shared" si="21"/>
        <v>0</v>
      </c>
      <c r="J70" s="13"/>
      <c r="K70" s="13"/>
      <c r="L70" s="13"/>
    </row>
    <row r="71" spans="1:12" ht="19.5" customHeight="1">
      <c r="A71" s="10">
        <v>32311</v>
      </c>
      <c r="B71" s="10" t="s">
        <v>28</v>
      </c>
      <c r="C71" s="25">
        <f t="shared" si="17"/>
        <v>24000</v>
      </c>
      <c r="D71" s="12">
        <v>21573</v>
      </c>
      <c r="E71" s="32"/>
      <c r="F71" s="32">
        <v>2427</v>
      </c>
      <c r="G71" s="32"/>
      <c r="H71" s="12"/>
      <c r="I71" s="12"/>
      <c r="J71" s="12"/>
      <c r="K71" s="12">
        <v>0</v>
      </c>
      <c r="L71" s="12">
        <f>K71*106.4%</f>
        <v>0</v>
      </c>
    </row>
    <row r="72" spans="1:12" ht="19.5" customHeight="1">
      <c r="A72" s="10">
        <v>32313</v>
      </c>
      <c r="B72" s="10" t="s">
        <v>29</v>
      </c>
      <c r="C72" s="25">
        <f t="shared" si="17"/>
        <v>2200</v>
      </c>
      <c r="D72" s="12">
        <v>2200</v>
      </c>
      <c r="E72" s="32"/>
      <c r="F72" s="32"/>
      <c r="G72" s="32"/>
      <c r="H72" s="12"/>
      <c r="I72" s="12"/>
      <c r="J72" s="12"/>
      <c r="K72" s="12">
        <v>0</v>
      </c>
      <c r="L72" s="12">
        <f>K72*106.4%</f>
        <v>0</v>
      </c>
    </row>
    <row r="73" spans="1:12" ht="19.5" customHeight="1">
      <c r="A73" s="10">
        <v>32319</v>
      </c>
      <c r="B73" s="10" t="s">
        <v>30</v>
      </c>
      <c r="C73" s="25">
        <f t="shared" si="17"/>
        <v>1134610</v>
      </c>
      <c r="D73" s="12">
        <v>1024710</v>
      </c>
      <c r="E73" s="32"/>
      <c r="F73" s="32">
        <v>59900</v>
      </c>
      <c r="G73" s="32"/>
      <c r="H73" s="12">
        <v>50000</v>
      </c>
      <c r="I73" s="12"/>
      <c r="J73" s="12"/>
      <c r="K73" s="12">
        <v>0</v>
      </c>
      <c r="L73" s="12">
        <f>K73*106.4%</f>
        <v>0</v>
      </c>
    </row>
    <row r="74" spans="1:12" ht="19.5" customHeight="1">
      <c r="A74" s="8">
        <v>3232</v>
      </c>
      <c r="B74" s="8" t="s">
        <v>31</v>
      </c>
      <c r="C74" s="25">
        <f t="shared" si="17"/>
        <v>55222</v>
      </c>
      <c r="D74" s="13">
        <f aca="true" t="shared" si="22" ref="D74:L74">D75+D76+D77</f>
        <v>55222</v>
      </c>
      <c r="E74" s="13">
        <f t="shared" si="22"/>
        <v>0</v>
      </c>
      <c r="F74" s="13">
        <f t="shared" si="22"/>
        <v>0</v>
      </c>
      <c r="G74" s="13">
        <f t="shared" si="22"/>
        <v>0</v>
      </c>
      <c r="H74" s="13">
        <f t="shared" si="22"/>
        <v>0</v>
      </c>
      <c r="I74" s="13"/>
      <c r="J74" s="13"/>
      <c r="K74" s="13">
        <f t="shared" si="22"/>
        <v>0</v>
      </c>
      <c r="L74" s="13">
        <f t="shared" si="22"/>
        <v>0</v>
      </c>
    </row>
    <row r="75" spans="1:12" ht="19.5" customHeight="1">
      <c r="A75" s="10">
        <v>32321</v>
      </c>
      <c r="B75" s="10" t="s">
        <v>32</v>
      </c>
      <c r="C75" s="25">
        <f t="shared" si="17"/>
        <v>35122</v>
      </c>
      <c r="D75" s="12">
        <v>35122</v>
      </c>
      <c r="E75" s="32"/>
      <c r="F75" s="32"/>
      <c r="G75" s="32"/>
      <c r="H75" s="12"/>
      <c r="I75" s="12"/>
      <c r="J75" s="12"/>
      <c r="K75" s="12">
        <v>0</v>
      </c>
      <c r="L75" s="12">
        <f>K75*106.4%</f>
        <v>0</v>
      </c>
    </row>
    <row r="76" spans="1:12" ht="19.5" customHeight="1">
      <c r="A76" s="10">
        <v>32322</v>
      </c>
      <c r="B76" s="10" t="s">
        <v>33</v>
      </c>
      <c r="C76" s="25">
        <f t="shared" si="17"/>
        <v>19100</v>
      </c>
      <c r="D76" s="12">
        <v>19100</v>
      </c>
      <c r="E76" s="32"/>
      <c r="F76" s="32"/>
      <c r="G76" s="32"/>
      <c r="H76" s="12"/>
      <c r="I76" s="12"/>
      <c r="J76" s="12"/>
      <c r="K76" s="12">
        <v>0</v>
      </c>
      <c r="L76" s="12">
        <f>K76*106.4%</f>
        <v>0</v>
      </c>
    </row>
    <row r="77" spans="1:12" ht="19.5" customHeight="1">
      <c r="A77" s="10">
        <v>32329</v>
      </c>
      <c r="B77" s="10" t="s">
        <v>72</v>
      </c>
      <c r="C77" s="25">
        <f t="shared" si="17"/>
        <v>1000</v>
      </c>
      <c r="D77" s="12">
        <v>1000</v>
      </c>
      <c r="E77" s="32"/>
      <c r="F77" s="32"/>
      <c r="G77" s="32"/>
      <c r="H77" s="12"/>
      <c r="I77" s="12"/>
      <c r="J77" s="12"/>
      <c r="K77" s="12">
        <v>0</v>
      </c>
      <c r="L77" s="12">
        <f>K77*106.4%</f>
        <v>0</v>
      </c>
    </row>
    <row r="78" spans="1:12" ht="19.5" customHeight="1">
      <c r="A78" s="8">
        <v>3233</v>
      </c>
      <c r="B78" s="8" t="s">
        <v>34</v>
      </c>
      <c r="C78" s="25">
        <f t="shared" si="17"/>
        <v>0</v>
      </c>
      <c r="D78" s="13">
        <f aca="true" t="shared" si="23" ref="D78:L78">D79</f>
        <v>0</v>
      </c>
      <c r="E78" s="13">
        <f t="shared" si="23"/>
        <v>0</v>
      </c>
      <c r="F78" s="13">
        <f t="shared" si="23"/>
        <v>0</v>
      </c>
      <c r="G78" s="13">
        <f t="shared" si="23"/>
        <v>0</v>
      </c>
      <c r="H78" s="13">
        <f t="shared" si="23"/>
        <v>0</v>
      </c>
      <c r="I78" s="13"/>
      <c r="J78" s="13"/>
      <c r="K78" s="13">
        <f t="shared" si="23"/>
        <v>0</v>
      </c>
      <c r="L78" s="13">
        <f t="shared" si="23"/>
        <v>0</v>
      </c>
    </row>
    <row r="79" spans="1:12" ht="19.5" customHeight="1">
      <c r="A79" s="10">
        <v>32339</v>
      </c>
      <c r="B79" s="10" t="s">
        <v>35</v>
      </c>
      <c r="C79" s="25">
        <f t="shared" si="17"/>
        <v>0</v>
      </c>
      <c r="D79" s="12">
        <v>0</v>
      </c>
      <c r="E79" s="32"/>
      <c r="F79" s="32"/>
      <c r="G79" s="32"/>
      <c r="H79" s="12"/>
      <c r="I79" s="12"/>
      <c r="J79" s="12"/>
      <c r="K79" s="12">
        <f>D79*104%</f>
        <v>0</v>
      </c>
      <c r="L79" s="12">
        <f>K79*106.4%</f>
        <v>0</v>
      </c>
    </row>
    <row r="80" spans="1:12" ht="19.5" customHeight="1">
      <c r="A80" s="8">
        <v>3234</v>
      </c>
      <c r="B80" s="8" t="s">
        <v>36</v>
      </c>
      <c r="C80" s="25">
        <f t="shared" si="17"/>
        <v>57783</v>
      </c>
      <c r="D80" s="13">
        <f aca="true" t="shared" si="24" ref="D80:L80">D81+D82+D83+D84</f>
        <v>44783</v>
      </c>
      <c r="E80" s="13">
        <f t="shared" si="24"/>
        <v>0</v>
      </c>
      <c r="F80" s="13">
        <f>F81+F82+F83+F84</f>
        <v>13000</v>
      </c>
      <c r="G80" s="13">
        <f t="shared" si="24"/>
        <v>0</v>
      </c>
      <c r="H80" s="13">
        <f t="shared" si="24"/>
        <v>0</v>
      </c>
      <c r="I80" s="13"/>
      <c r="J80" s="13"/>
      <c r="K80" s="13">
        <f t="shared" si="24"/>
        <v>0</v>
      </c>
      <c r="L80" s="13">
        <f t="shared" si="24"/>
        <v>0</v>
      </c>
    </row>
    <row r="81" spans="1:12" ht="19.5" customHeight="1">
      <c r="A81" s="10">
        <v>32341</v>
      </c>
      <c r="B81" s="10" t="s">
        <v>37</v>
      </c>
      <c r="C81" s="25">
        <f t="shared" si="17"/>
        <v>31518</v>
      </c>
      <c r="D81" s="12">
        <v>21518</v>
      </c>
      <c r="E81" s="32"/>
      <c r="F81" s="32">
        <v>10000</v>
      </c>
      <c r="G81" s="32"/>
      <c r="H81" s="12"/>
      <c r="I81" s="12"/>
      <c r="J81" s="12"/>
      <c r="K81" s="12">
        <v>0</v>
      </c>
      <c r="L81" s="12">
        <v>0</v>
      </c>
    </row>
    <row r="82" spans="1:12" ht="19.5" customHeight="1">
      <c r="A82" s="10">
        <v>32342</v>
      </c>
      <c r="B82" s="10" t="s">
        <v>38</v>
      </c>
      <c r="C82" s="25">
        <f aca="true" t="shared" si="25" ref="C82:C113">D82+E82+F82+G82+H82+I82</f>
        <v>21265</v>
      </c>
      <c r="D82" s="12">
        <v>19265</v>
      </c>
      <c r="E82" s="32">
        <v>0</v>
      </c>
      <c r="F82" s="32">
        <v>2000</v>
      </c>
      <c r="G82" s="32"/>
      <c r="H82" s="12"/>
      <c r="I82" s="12"/>
      <c r="J82" s="12"/>
      <c r="K82" s="12">
        <v>0</v>
      </c>
      <c r="L82" s="12">
        <f>K82*106.4%</f>
        <v>0</v>
      </c>
    </row>
    <row r="83" spans="1:12" ht="19.5" customHeight="1">
      <c r="A83" s="10">
        <v>32343</v>
      </c>
      <c r="B83" s="10" t="s">
        <v>75</v>
      </c>
      <c r="C83" s="25">
        <f t="shared" si="25"/>
        <v>2000</v>
      </c>
      <c r="D83" s="12">
        <v>2000</v>
      </c>
      <c r="E83" s="32"/>
      <c r="F83" s="32"/>
      <c r="G83" s="32"/>
      <c r="H83" s="12"/>
      <c r="I83" s="12"/>
      <c r="J83" s="12"/>
      <c r="K83" s="12">
        <v>0</v>
      </c>
      <c r="L83" s="12">
        <f>K83*106.4%</f>
        <v>0</v>
      </c>
    </row>
    <row r="84" spans="1:12" ht="19.5" customHeight="1">
      <c r="A84" s="10">
        <v>32344</v>
      </c>
      <c r="B84" s="10" t="s">
        <v>39</v>
      </c>
      <c r="C84" s="25">
        <f t="shared" si="25"/>
        <v>3000</v>
      </c>
      <c r="D84" s="12">
        <v>2000</v>
      </c>
      <c r="E84" s="32"/>
      <c r="F84" s="32">
        <v>1000</v>
      </c>
      <c r="G84" s="32"/>
      <c r="H84" s="12"/>
      <c r="I84" s="12"/>
      <c r="J84" s="12"/>
      <c r="K84" s="12">
        <v>0</v>
      </c>
      <c r="L84" s="12">
        <f>K84*106.4%</f>
        <v>0</v>
      </c>
    </row>
    <row r="85" spans="1:12" s="27" customFormat="1" ht="19.5" customHeight="1">
      <c r="A85" s="37">
        <v>3235</v>
      </c>
      <c r="B85" s="37" t="s">
        <v>96</v>
      </c>
      <c r="C85" s="25">
        <f t="shared" si="25"/>
        <v>33075</v>
      </c>
      <c r="D85" s="48">
        <f>D86</f>
        <v>33075</v>
      </c>
      <c r="E85" s="48">
        <f>E86</f>
        <v>0</v>
      </c>
      <c r="F85" s="48">
        <f>F86</f>
        <v>0</v>
      </c>
      <c r="G85" s="48">
        <f>G86</f>
        <v>0</v>
      </c>
      <c r="H85" s="48">
        <f>H86</f>
        <v>0</v>
      </c>
      <c r="I85" s="48"/>
      <c r="J85" s="48"/>
      <c r="K85" s="48"/>
      <c r="L85" s="48"/>
    </row>
    <row r="86" spans="1:12" s="53" customFormat="1" ht="19.5" customHeight="1">
      <c r="A86" s="39">
        <v>32353</v>
      </c>
      <c r="B86" s="39" t="s">
        <v>97</v>
      </c>
      <c r="C86" s="25">
        <f t="shared" si="25"/>
        <v>33075</v>
      </c>
      <c r="D86" s="51">
        <v>33075</v>
      </c>
      <c r="E86" s="52"/>
      <c r="F86" s="52"/>
      <c r="G86" s="52"/>
      <c r="H86" s="51"/>
      <c r="I86" s="51"/>
      <c r="J86" s="51"/>
      <c r="K86" s="51"/>
      <c r="L86" s="51"/>
    </row>
    <row r="87" spans="1:12" s="36" customFormat="1" ht="19.5" customHeight="1">
      <c r="A87" s="8">
        <v>3236</v>
      </c>
      <c r="B87" s="8" t="s">
        <v>40</v>
      </c>
      <c r="C87" s="25">
        <f t="shared" si="25"/>
        <v>12500</v>
      </c>
      <c r="D87" s="13">
        <f aca="true" t="shared" si="26" ref="D87:I87">D88+D89</f>
        <v>10500</v>
      </c>
      <c r="E87" s="13">
        <f t="shared" si="26"/>
        <v>0</v>
      </c>
      <c r="F87" s="13">
        <f t="shared" si="26"/>
        <v>2000</v>
      </c>
      <c r="G87" s="13">
        <f t="shared" si="26"/>
        <v>0</v>
      </c>
      <c r="H87" s="13">
        <f t="shared" si="26"/>
        <v>0</v>
      </c>
      <c r="I87" s="13">
        <f t="shared" si="26"/>
        <v>0</v>
      </c>
      <c r="J87" s="13"/>
      <c r="K87" s="13">
        <f>K88</f>
        <v>0</v>
      </c>
      <c r="L87" s="13">
        <f>L88</f>
        <v>0</v>
      </c>
    </row>
    <row r="88" spans="1:12" s="35" customFormat="1" ht="19.5" customHeight="1">
      <c r="A88" s="14">
        <v>32361</v>
      </c>
      <c r="B88" s="14" t="s">
        <v>41</v>
      </c>
      <c r="C88" s="25">
        <f t="shared" si="25"/>
        <v>2500</v>
      </c>
      <c r="D88" s="12">
        <v>2500</v>
      </c>
      <c r="E88" s="32"/>
      <c r="F88" s="32"/>
      <c r="G88" s="32"/>
      <c r="H88" s="12"/>
      <c r="I88" s="12"/>
      <c r="J88" s="12"/>
      <c r="K88" s="12">
        <v>0</v>
      </c>
      <c r="L88" s="12">
        <f>K88*106.4%</f>
        <v>0</v>
      </c>
    </row>
    <row r="89" spans="1:12" s="58" customFormat="1" ht="19.5" customHeight="1">
      <c r="A89" s="10">
        <v>32363</v>
      </c>
      <c r="B89" s="10" t="s">
        <v>120</v>
      </c>
      <c r="C89" s="25">
        <f t="shared" si="25"/>
        <v>10000</v>
      </c>
      <c r="D89" s="12">
        <v>8000</v>
      </c>
      <c r="E89" s="32"/>
      <c r="F89" s="32">
        <v>2000</v>
      </c>
      <c r="G89" s="32"/>
      <c r="H89" s="12"/>
      <c r="I89" s="12"/>
      <c r="J89" s="12"/>
      <c r="K89" s="12"/>
      <c r="L89" s="12"/>
    </row>
    <row r="90" spans="1:12" ht="19.5" customHeight="1">
      <c r="A90" s="8">
        <v>3237</v>
      </c>
      <c r="B90" s="8" t="s">
        <v>42</v>
      </c>
      <c r="C90" s="25">
        <f t="shared" si="25"/>
        <v>10000</v>
      </c>
      <c r="D90" s="25">
        <f aca="true" t="shared" si="27" ref="D90:L90">D91</f>
        <v>0</v>
      </c>
      <c r="E90" s="25">
        <f t="shared" si="27"/>
        <v>0</v>
      </c>
      <c r="F90" s="25">
        <f t="shared" si="27"/>
        <v>0</v>
      </c>
      <c r="G90" s="25">
        <f t="shared" si="27"/>
        <v>0</v>
      </c>
      <c r="H90" s="25">
        <f t="shared" si="27"/>
        <v>10000</v>
      </c>
      <c r="I90" s="25"/>
      <c r="J90" s="25"/>
      <c r="K90" s="25">
        <f t="shared" si="27"/>
        <v>0</v>
      </c>
      <c r="L90" s="25">
        <f t="shared" si="27"/>
        <v>0</v>
      </c>
    </row>
    <row r="91" spans="1:12" ht="19.5" customHeight="1">
      <c r="A91" s="10">
        <v>32372</v>
      </c>
      <c r="B91" s="10" t="s">
        <v>43</v>
      </c>
      <c r="C91" s="25">
        <f t="shared" si="25"/>
        <v>10000</v>
      </c>
      <c r="D91" s="12">
        <v>0</v>
      </c>
      <c r="E91" s="32"/>
      <c r="F91" s="32"/>
      <c r="G91" s="32"/>
      <c r="H91" s="12">
        <v>10000</v>
      </c>
      <c r="I91" s="12"/>
      <c r="J91" s="12"/>
      <c r="K91" s="12">
        <v>0</v>
      </c>
      <c r="L91" s="12">
        <f>K91*106.4%</f>
        <v>0</v>
      </c>
    </row>
    <row r="92" spans="1:12" ht="19.5" customHeight="1">
      <c r="A92" s="8">
        <v>3238</v>
      </c>
      <c r="B92" s="8" t="s">
        <v>44</v>
      </c>
      <c r="C92" s="25">
        <f t="shared" si="25"/>
        <v>13000</v>
      </c>
      <c r="D92" s="13">
        <f>D93+D95+D94</f>
        <v>13000</v>
      </c>
      <c r="E92" s="13">
        <f>E93+E95</f>
        <v>0</v>
      </c>
      <c r="F92" s="13">
        <f>F93+F95</f>
        <v>0</v>
      </c>
      <c r="G92" s="13">
        <f>G93+G95</f>
        <v>0</v>
      </c>
      <c r="H92" s="13">
        <f>H93+H95</f>
        <v>0</v>
      </c>
      <c r="I92" s="13"/>
      <c r="J92" s="13"/>
      <c r="K92" s="13">
        <f>K95</f>
        <v>0</v>
      </c>
      <c r="L92" s="13">
        <f>L95</f>
        <v>0</v>
      </c>
    </row>
    <row r="93" spans="1:12" ht="19.5" customHeight="1">
      <c r="A93" s="39">
        <v>32381</v>
      </c>
      <c r="B93" s="39" t="s">
        <v>88</v>
      </c>
      <c r="C93" s="25">
        <f t="shared" si="25"/>
        <v>0</v>
      </c>
      <c r="D93" s="46">
        <v>0</v>
      </c>
      <c r="E93" s="19"/>
      <c r="F93" s="19"/>
      <c r="G93" s="19"/>
      <c r="H93" s="13"/>
      <c r="I93" s="13"/>
      <c r="J93" s="13"/>
      <c r="K93" s="13"/>
      <c r="L93" s="13"/>
    </row>
    <row r="94" spans="1:12" ht="19.5" customHeight="1">
      <c r="A94" s="39">
        <v>32382</v>
      </c>
      <c r="B94" s="39" t="s">
        <v>121</v>
      </c>
      <c r="C94" s="25">
        <f t="shared" si="25"/>
        <v>0</v>
      </c>
      <c r="D94" s="46">
        <v>0</v>
      </c>
      <c r="E94" s="19"/>
      <c r="F94" s="19"/>
      <c r="G94" s="19"/>
      <c r="H94" s="13"/>
      <c r="I94" s="13"/>
      <c r="J94" s="13"/>
      <c r="K94" s="13"/>
      <c r="L94" s="13"/>
    </row>
    <row r="95" spans="1:12" ht="19.5" customHeight="1">
      <c r="A95" s="10">
        <v>32389</v>
      </c>
      <c r="B95" s="10" t="s">
        <v>45</v>
      </c>
      <c r="C95" s="25">
        <f t="shared" si="25"/>
        <v>13000</v>
      </c>
      <c r="D95" s="12">
        <v>13000</v>
      </c>
      <c r="E95" s="32"/>
      <c r="F95" s="32"/>
      <c r="G95" s="32"/>
      <c r="H95" s="12"/>
      <c r="I95" s="12"/>
      <c r="J95" s="12"/>
      <c r="K95" s="12">
        <v>0</v>
      </c>
      <c r="L95" s="12">
        <f>K95*106.4%</f>
        <v>0</v>
      </c>
    </row>
    <row r="96" spans="1:12" ht="19.5" customHeight="1">
      <c r="A96" s="8">
        <v>3239</v>
      </c>
      <c r="B96" s="8" t="s">
        <v>46</v>
      </c>
      <c r="C96" s="25">
        <f t="shared" si="25"/>
        <v>35000</v>
      </c>
      <c r="D96" s="13">
        <f>D97+D98</f>
        <v>35000</v>
      </c>
      <c r="E96" s="13">
        <f>E97+E98</f>
        <v>0</v>
      </c>
      <c r="F96" s="13">
        <f>F97+F98</f>
        <v>0</v>
      </c>
      <c r="G96" s="13">
        <f>G97+G98</f>
        <v>0</v>
      </c>
      <c r="H96" s="13">
        <f>H97+H98</f>
        <v>0</v>
      </c>
      <c r="I96" s="13"/>
      <c r="J96" s="13"/>
      <c r="K96" s="13">
        <f>K97+K98</f>
        <v>0</v>
      </c>
      <c r="L96" s="13">
        <f>L97+L98</f>
        <v>0</v>
      </c>
    </row>
    <row r="97" spans="1:12" ht="19.5" customHeight="1">
      <c r="A97" s="14">
        <v>32391</v>
      </c>
      <c r="B97" s="14" t="s">
        <v>47</v>
      </c>
      <c r="C97" s="25">
        <f t="shared" si="25"/>
        <v>20000</v>
      </c>
      <c r="D97" s="12">
        <v>20000</v>
      </c>
      <c r="E97" s="32"/>
      <c r="F97" s="32"/>
      <c r="G97" s="32"/>
      <c r="H97" s="12"/>
      <c r="I97" s="12"/>
      <c r="J97" s="12"/>
      <c r="K97" s="12">
        <v>0</v>
      </c>
      <c r="L97" s="12">
        <f>K97*106.4%</f>
        <v>0</v>
      </c>
    </row>
    <row r="98" spans="1:12" ht="19.5" customHeight="1">
      <c r="A98" s="10">
        <v>323991</v>
      </c>
      <c r="B98" s="10" t="s">
        <v>74</v>
      </c>
      <c r="C98" s="25">
        <f t="shared" si="25"/>
        <v>15000</v>
      </c>
      <c r="D98" s="46">
        <v>15000</v>
      </c>
      <c r="E98" s="31"/>
      <c r="F98" s="31"/>
      <c r="G98" s="31"/>
      <c r="H98" s="11"/>
      <c r="I98" s="11"/>
      <c r="J98" s="11"/>
      <c r="K98" s="12">
        <v>0</v>
      </c>
      <c r="L98" s="11">
        <f>K98*106.4%</f>
        <v>0</v>
      </c>
    </row>
    <row r="99" spans="1:12" ht="19.5" customHeight="1">
      <c r="A99" s="37">
        <v>324</v>
      </c>
      <c r="B99" s="37" t="s">
        <v>87</v>
      </c>
      <c r="C99" s="25">
        <f t="shared" si="25"/>
        <v>0</v>
      </c>
      <c r="D99" s="50">
        <f>D101</f>
        <v>0</v>
      </c>
      <c r="E99" s="50">
        <f>E101</f>
        <v>0</v>
      </c>
      <c r="F99" s="50">
        <f>F101</f>
        <v>0</v>
      </c>
      <c r="G99" s="50">
        <f>G101</f>
        <v>0</v>
      </c>
      <c r="H99" s="50">
        <f>H101</f>
        <v>0</v>
      </c>
      <c r="I99" s="50"/>
      <c r="J99" s="50"/>
      <c r="K99" s="12"/>
      <c r="L99" s="11"/>
    </row>
    <row r="100" spans="1:12" ht="19.5" customHeight="1">
      <c r="A100" s="37"/>
      <c r="B100" s="37"/>
      <c r="C100" s="25">
        <f t="shared" si="25"/>
        <v>0</v>
      </c>
      <c r="D100" s="11"/>
      <c r="E100" s="31"/>
      <c r="F100" s="31"/>
      <c r="G100" s="31"/>
      <c r="H100" s="11"/>
      <c r="I100" s="11"/>
      <c r="J100" s="11"/>
      <c r="K100" s="12"/>
      <c r="L100" s="11"/>
    </row>
    <row r="101" spans="1:12" ht="19.5" customHeight="1">
      <c r="A101" s="37">
        <v>3241</v>
      </c>
      <c r="B101" s="37" t="s">
        <v>87</v>
      </c>
      <c r="C101" s="25">
        <f t="shared" si="25"/>
        <v>0</v>
      </c>
      <c r="D101" s="50">
        <f>D102</f>
        <v>0</v>
      </c>
      <c r="E101" s="50">
        <f>E102</f>
        <v>0</v>
      </c>
      <c r="F101" s="50">
        <f>F102</f>
        <v>0</v>
      </c>
      <c r="G101" s="50">
        <f>G102</f>
        <v>0</v>
      </c>
      <c r="H101" s="50">
        <f>H102</f>
        <v>0</v>
      </c>
      <c r="I101" s="50"/>
      <c r="J101" s="50"/>
      <c r="K101" s="12"/>
      <c r="L101" s="11"/>
    </row>
    <row r="102" spans="1:12" ht="19.5" customHeight="1">
      <c r="A102" s="10">
        <v>32412</v>
      </c>
      <c r="B102" s="10" t="s">
        <v>91</v>
      </c>
      <c r="C102" s="25">
        <f t="shared" si="25"/>
        <v>0</v>
      </c>
      <c r="D102" s="11">
        <v>0</v>
      </c>
      <c r="E102" s="31"/>
      <c r="F102" s="31"/>
      <c r="G102" s="31"/>
      <c r="H102" s="11"/>
      <c r="I102" s="11"/>
      <c r="J102" s="11"/>
      <c r="K102" s="12"/>
      <c r="L102" s="11"/>
    </row>
    <row r="103" spans="1:12" ht="19.5" customHeight="1">
      <c r="A103" s="10"/>
      <c r="B103" s="10"/>
      <c r="C103" s="25">
        <f t="shared" si="25"/>
        <v>0</v>
      </c>
      <c r="D103" s="11"/>
      <c r="E103" s="31"/>
      <c r="F103" s="31"/>
      <c r="G103" s="31"/>
      <c r="H103" s="11"/>
      <c r="I103" s="11"/>
      <c r="J103" s="11"/>
      <c r="K103" s="12"/>
      <c r="L103" s="11"/>
    </row>
    <row r="104" spans="1:12" ht="19.5" customHeight="1">
      <c r="A104" s="8">
        <v>329</v>
      </c>
      <c r="B104" s="8" t="s">
        <v>48</v>
      </c>
      <c r="C104" s="25">
        <f t="shared" si="25"/>
        <v>115712</v>
      </c>
      <c r="D104" s="13">
        <f aca="true" t="shared" si="28" ref="D104:I104">D106+D111+D116+D113+D109</f>
        <v>49500</v>
      </c>
      <c r="E104" s="13">
        <f t="shared" si="28"/>
        <v>5000</v>
      </c>
      <c r="F104" s="13">
        <f>F106+F111+F116+F113+Q1156</f>
        <v>49600</v>
      </c>
      <c r="G104" s="13">
        <f t="shared" si="28"/>
        <v>0</v>
      </c>
      <c r="H104" s="13">
        <f t="shared" si="28"/>
        <v>0</v>
      </c>
      <c r="I104" s="13">
        <f t="shared" si="28"/>
        <v>11612</v>
      </c>
      <c r="J104" s="13"/>
      <c r="K104" s="13">
        <f>C104</f>
        <v>115712</v>
      </c>
      <c r="L104" s="13">
        <f>C104</f>
        <v>115712</v>
      </c>
    </row>
    <row r="105" spans="1:12" ht="19.5" customHeight="1">
      <c r="A105" s="10"/>
      <c r="B105" s="10"/>
      <c r="C105" s="25">
        <f t="shared" si="25"/>
        <v>0</v>
      </c>
      <c r="D105" s="11"/>
      <c r="E105" s="31"/>
      <c r="F105" s="31"/>
      <c r="G105" s="31"/>
      <c r="H105" s="11"/>
      <c r="I105" s="11"/>
      <c r="J105" s="11"/>
      <c r="K105" s="11"/>
      <c r="L105" s="11"/>
    </row>
    <row r="106" spans="1:12" ht="19.5" customHeight="1">
      <c r="A106" s="8">
        <v>3292</v>
      </c>
      <c r="B106" s="37" t="s">
        <v>82</v>
      </c>
      <c r="C106" s="25">
        <f t="shared" si="25"/>
        <v>62112</v>
      </c>
      <c r="D106" s="13">
        <f>D107+D108</f>
        <v>45000</v>
      </c>
      <c r="E106" s="13">
        <f aca="true" t="shared" si="29" ref="E106:L106">E107</f>
        <v>0</v>
      </c>
      <c r="F106" s="13">
        <f t="shared" si="29"/>
        <v>15000</v>
      </c>
      <c r="G106" s="13">
        <f t="shared" si="29"/>
        <v>0</v>
      </c>
      <c r="H106" s="13">
        <f t="shared" si="29"/>
        <v>0</v>
      </c>
      <c r="I106" s="13">
        <f>I107+I108</f>
        <v>2112</v>
      </c>
      <c r="J106" s="13"/>
      <c r="K106" s="13">
        <f t="shared" si="29"/>
        <v>0</v>
      </c>
      <c r="L106" s="13">
        <f t="shared" si="29"/>
        <v>0</v>
      </c>
    </row>
    <row r="107" spans="1:12" ht="19.5" customHeight="1">
      <c r="A107" s="10">
        <v>32922</v>
      </c>
      <c r="B107" s="10" t="s">
        <v>122</v>
      </c>
      <c r="C107" s="25">
        <f t="shared" si="25"/>
        <v>60000</v>
      </c>
      <c r="D107" s="12">
        <v>45000</v>
      </c>
      <c r="E107" s="32"/>
      <c r="F107" s="32">
        <v>15000</v>
      </c>
      <c r="G107" s="32"/>
      <c r="H107" s="12"/>
      <c r="I107" s="12"/>
      <c r="J107" s="12"/>
      <c r="K107" s="12">
        <v>0</v>
      </c>
      <c r="L107" s="12">
        <f>K107*106.4%</f>
        <v>0</v>
      </c>
    </row>
    <row r="108" spans="1:12" ht="19.5" customHeight="1">
      <c r="A108" s="10">
        <v>32923</v>
      </c>
      <c r="B108" s="10" t="s">
        <v>123</v>
      </c>
      <c r="C108" s="25">
        <f t="shared" si="25"/>
        <v>2112</v>
      </c>
      <c r="D108" s="12"/>
      <c r="E108" s="32"/>
      <c r="F108" s="32"/>
      <c r="G108" s="32"/>
      <c r="H108" s="12"/>
      <c r="I108" s="12">
        <v>2112</v>
      </c>
      <c r="J108" s="12"/>
      <c r="K108" s="12"/>
      <c r="L108" s="12"/>
    </row>
    <row r="109" spans="1:12" ht="19.5" customHeight="1">
      <c r="A109" s="37">
        <v>3293</v>
      </c>
      <c r="B109" s="37" t="s">
        <v>116</v>
      </c>
      <c r="C109" s="25">
        <f t="shared" si="25"/>
        <v>13000</v>
      </c>
      <c r="D109" s="48">
        <f aca="true" t="shared" si="30" ref="D109:I109">D110</f>
        <v>3500</v>
      </c>
      <c r="E109" s="48">
        <f t="shared" si="30"/>
        <v>0</v>
      </c>
      <c r="F109" s="48">
        <f t="shared" si="30"/>
        <v>0</v>
      </c>
      <c r="G109" s="48">
        <f t="shared" si="30"/>
        <v>0</v>
      </c>
      <c r="H109" s="48">
        <f t="shared" si="30"/>
        <v>0</v>
      </c>
      <c r="I109" s="48">
        <f t="shared" si="30"/>
        <v>9500</v>
      </c>
      <c r="J109" s="48"/>
      <c r="K109" s="48"/>
      <c r="L109" s="48"/>
    </row>
    <row r="110" spans="1:12" ht="19.5" customHeight="1">
      <c r="A110" s="10">
        <v>32931</v>
      </c>
      <c r="B110" s="10" t="s">
        <v>116</v>
      </c>
      <c r="C110" s="25">
        <f t="shared" si="25"/>
        <v>13000</v>
      </c>
      <c r="D110" s="12">
        <v>3500</v>
      </c>
      <c r="E110" s="32"/>
      <c r="F110" s="32"/>
      <c r="G110" s="32"/>
      <c r="H110" s="12"/>
      <c r="I110" s="12">
        <v>9500</v>
      </c>
      <c r="J110" s="12"/>
      <c r="K110" s="12"/>
      <c r="L110" s="12"/>
    </row>
    <row r="111" spans="1:12" ht="19.5" customHeight="1">
      <c r="A111" s="8">
        <v>3294</v>
      </c>
      <c r="B111" s="8" t="s">
        <v>49</v>
      </c>
      <c r="C111" s="25">
        <f t="shared" si="25"/>
        <v>1000</v>
      </c>
      <c r="D111" s="13">
        <f aca="true" t="shared" si="31" ref="D111:L111">D112</f>
        <v>1000</v>
      </c>
      <c r="E111" s="13">
        <f t="shared" si="31"/>
        <v>0</v>
      </c>
      <c r="F111" s="13">
        <f t="shared" si="31"/>
        <v>0</v>
      </c>
      <c r="G111" s="13">
        <f t="shared" si="31"/>
        <v>0</v>
      </c>
      <c r="H111" s="13">
        <f t="shared" si="31"/>
        <v>0</v>
      </c>
      <c r="I111" s="13"/>
      <c r="J111" s="13"/>
      <c r="K111" s="13">
        <f t="shared" si="31"/>
        <v>0</v>
      </c>
      <c r="L111" s="13">
        <f t="shared" si="31"/>
        <v>0</v>
      </c>
    </row>
    <row r="112" spans="1:12" ht="19.5" customHeight="1">
      <c r="A112" s="10">
        <v>32941</v>
      </c>
      <c r="B112" s="10" t="s">
        <v>50</v>
      </c>
      <c r="C112" s="25">
        <f t="shared" si="25"/>
        <v>1000</v>
      </c>
      <c r="D112" s="12">
        <v>1000</v>
      </c>
      <c r="E112" s="32"/>
      <c r="F112" s="32"/>
      <c r="G112" s="32"/>
      <c r="H112" s="12"/>
      <c r="I112" s="12"/>
      <c r="J112" s="12"/>
      <c r="K112" s="12">
        <v>0</v>
      </c>
      <c r="L112" s="12">
        <f>K112*106.4%</f>
        <v>0</v>
      </c>
    </row>
    <row r="113" spans="1:12" s="27" customFormat="1" ht="19.5" customHeight="1">
      <c r="A113" s="37">
        <v>3295</v>
      </c>
      <c r="B113" s="37" t="s">
        <v>114</v>
      </c>
      <c r="C113" s="25">
        <f t="shared" si="25"/>
        <v>30600</v>
      </c>
      <c r="D113" s="48">
        <f>D115+D114</f>
        <v>0</v>
      </c>
      <c r="E113" s="48">
        <f>E115</f>
        <v>0</v>
      </c>
      <c r="F113" s="48">
        <f>F115</f>
        <v>30600</v>
      </c>
      <c r="G113" s="48">
        <f>G115</f>
        <v>0</v>
      </c>
      <c r="H113" s="48">
        <f>H115</f>
        <v>0</v>
      </c>
      <c r="I113" s="48"/>
      <c r="J113" s="48"/>
      <c r="K113" s="48"/>
      <c r="L113" s="48"/>
    </row>
    <row r="114" spans="1:12" s="27" customFormat="1" ht="19.5" customHeight="1">
      <c r="A114" s="39">
        <v>32953</v>
      </c>
      <c r="B114" s="39" t="s">
        <v>124</v>
      </c>
      <c r="C114" s="25">
        <f aca="true" t="shared" si="32" ref="C114:C144">D114+E114+F114+G114+H114+I114</f>
        <v>0</v>
      </c>
      <c r="D114" s="51">
        <v>0</v>
      </c>
      <c r="E114" s="48"/>
      <c r="F114" s="48"/>
      <c r="G114" s="48"/>
      <c r="H114" s="48"/>
      <c r="I114" s="48"/>
      <c r="J114" s="48"/>
      <c r="K114" s="48"/>
      <c r="L114" s="48"/>
    </row>
    <row r="115" spans="1:12" ht="19.5" customHeight="1">
      <c r="A115" s="10">
        <v>32955</v>
      </c>
      <c r="B115" s="10" t="s">
        <v>115</v>
      </c>
      <c r="C115" s="25">
        <f t="shared" si="32"/>
        <v>30600</v>
      </c>
      <c r="D115" s="12"/>
      <c r="E115" s="32"/>
      <c r="F115" s="32">
        <v>30600</v>
      </c>
      <c r="G115" s="32"/>
      <c r="H115" s="12"/>
      <c r="I115" s="12"/>
      <c r="J115" s="12"/>
      <c r="K115" s="12"/>
      <c r="L115" s="12"/>
    </row>
    <row r="116" spans="1:12" ht="19.5" customHeight="1">
      <c r="A116" s="8">
        <v>3299</v>
      </c>
      <c r="B116" s="8" t="s">
        <v>51</v>
      </c>
      <c r="C116" s="25">
        <f t="shared" si="32"/>
        <v>9000</v>
      </c>
      <c r="D116" s="13">
        <f aca="true" t="shared" si="33" ref="D116:L116">D117</f>
        <v>0</v>
      </c>
      <c r="E116" s="13">
        <f t="shared" si="33"/>
        <v>5000</v>
      </c>
      <c r="F116" s="13">
        <f t="shared" si="33"/>
        <v>4000</v>
      </c>
      <c r="G116" s="13">
        <f t="shared" si="33"/>
        <v>0</v>
      </c>
      <c r="H116" s="13">
        <f t="shared" si="33"/>
        <v>0</v>
      </c>
      <c r="I116" s="13"/>
      <c r="J116" s="13"/>
      <c r="K116" s="13">
        <f t="shared" si="33"/>
        <v>0</v>
      </c>
      <c r="L116" s="13">
        <f t="shared" si="33"/>
        <v>0</v>
      </c>
    </row>
    <row r="117" spans="1:12" ht="19.5" customHeight="1">
      <c r="A117" s="10">
        <v>32999</v>
      </c>
      <c r="B117" s="10" t="s">
        <v>52</v>
      </c>
      <c r="C117" s="25">
        <f t="shared" si="32"/>
        <v>9000</v>
      </c>
      <c r="D117" s="12">
        <v>0</v>
      </c>
      <c r="E117" s="32">
        <v>5000</v>
      </c>
      <c r="F117" s="32">
        <v>4000</v>
      </c>
      <c r="G117" s="32"/>
      <c r="H117" s="12"/>
      <c r="I117" s="12"/>
      <c r="J117" s="12"/>
      <c r="K117" s="12">
        <v>0</v>
      </c>
      <c r="L117" s="12">
        <f>K117*106.4%</f>
        <v>0</v>
      </c>
    </row>
    <row r="118" spans="1:12" s="36" customFormat="1" ht="19.5" customHeight="1">
      <c r="A118" s="14"/>
      <c r="B118" s="10"/>
      <c r="C118" s="25">
        <f t="shared" si="32"/>
        <v>0</v>
      </c>
      <c r="D118" s="11"/>
      <c r="E118" s="31"/>
      <c r="F118" s="31"/>
      <c r="G118" s="31"/>
      <c r="H118" s="11"/>
      <c r="I118" s="11"/>
      <c r="J118" s="11"/>
      <c r="K118" s="11"/>
      <c r="L118" s="11"/>
    </row>
    <row r="119" spans="1:12" s="35" customFormat="1" ht="19.5" customHeight="1">
      <c r="A119" s="15">
        <v>34</v>
      </c>
      <c r="B119" s="15" t="s">
        <v>53</v>
      </c>
      <c r="C119" s="25">
        <f t="shared" si="32"/>
        <v>5842</v>
      </c>
      <c r="D119" s="13">
        <f>D120</f>
        <v>5842</v>
      </c>
      <c r="E119" s="13">
        <f aca="true" t="shared" si="34" ref="E119:H121">E120</f>
        <v>0</v>
      </c>
      <c r="F119" s="13">
        <f t="shared" si="34"/>
        <v>0</v>
      </c>
      <c r="G119" s="13">
        <f t="shared" si="34"/>
        <v>0</v>
      </c>
      <c r="H119" s="13">
        <f t="shared" si="34"/>
        <v>0</v>
      </c>
      <c r="I119" s="13"/>
      <c r="J119" s="13"/>
      <c r="K119" s="7">
        <f>C119</f>
        <v>5842</v>
      </c>
      <c r="L119" s="7">
        <f>K119</f>
        <v>5842</v>
      </c>
    </row>
    <row r="120" spans="1:12" s="35" customFormat="1" ht="19.5" customHeight="1">
      <c r="A120" s="15">
        <v>343</v>
      </c>
      <c r="B120" s="15" t="s">
        <v>54</v>
      </c>
      <c r="C120" s="25">
        <f t="shared" si="32"/>
        <v>5842</v>
      </c>
      <c r="D120" s="13">
        <f>D121</f>
        <v>5842</v>
      </c>
      <c r="E120" s="13">
        <f t="shared" si="34"/>
        <v>0</v>
      </c>
      <c r="F120" s="13">
        <f t="shared" si="34"/>
        <v>0</v>
      </c>
      <c r="G120" s="13">
        <f t="shared" si="34"/>
        <v>0</v>
      </c>
      <c r="H120" s="13">
        <f t="shared" si="34"/>
        <v>0</v>
      </c>
      <c r="I120" s="13"/>
      <c r="J120" s="13"/>
      <c r="K120" s="13">
        <f>K121</f>
        <v>0</v>
      </c>
      <c r="L120" s="13">
        <f>L121</f>
        <v>0</v>
      </c>
    </row>
    <row r="121" spans="1:12" ht="19.5" customHeight="1">
      <c r="A121" s="8">
        <v>3431</v>
      </c>
      <c r="B121" s="8" t="s">
        <v>55</v>
      </c>
      <c r="C121" s="25">
        <f t="shared" si="32"/>
        <v>5842</v>
      </c>
      <c r="D121" s="13">
        <f>D122</f>
        <v>5842</v>
      </c>
      <c r="E121" s="13">
        <f t="shared" si="34"/>
        <v>0</v>
      </c>
      <c r="F121" s="13">
        <f t="shared" si="34"/>
        <v>0</v>
      </c>
      <c r="G121" s="13">
        <f t="shared" si="34"/>
        <v>0</v>
      </c>
      <c r="H121" s="13">
        <f t="shared" si="34"/>
        <v>0</v>
      </c>
      <c r="I121" s="13"/>
      <c r="J121" s="13"/>
      <c r="K121" s="13">
        <f>K122</f>
        <v>0</v>
      </c>
      <c r="L121" s="13">
        <f>L122</f>
        <v>0</v>
      </c>
    </row>
    <row r="122" spans="1:12" ht="19.5" customHeight="1">
      <c r="A122" s="10">
        <v>34312</v>
      </c>
      <c r="B122" s="10" t="s">
        <v>56</v>
      </c>
      <c r="C122" s="25">
        <f t="shared" si="32"/>
        <v>5842</v>
      </c>
      <c r="D122" s="12">
        <v>5842</v>
      </c>
      <c r="E122" s="32"/>
      <c r="F122" s="32"/>
      <c r="G122" s="32"/>
      <c r="H122" s="12"/>
      <c r="I122" s="12"/>
      <c r="J122" s="12"/>
      <c r="K122" s="12">
        <v>0</v>
      </c>
      <c r="L122" s="12">
        <f>K122*106.4%</f>
        <v>0</v>
      </c>
    </row>
    <row r="123" spans="1:12" ht="19.5" customHeight="1">
      <c r="A123" s="10"/>
      <c r="B123" s="10"/>
      <c r="C123" s="25">
        <f t="shared" si="32"/>
        <v>0</v>
      </c>
      <c r="D123" s="11"/>
      <c r="E123" s="31"/>
      <c r="F123" s="31"/>
      <c r="G123" s="31"/>
      <c r="H123" s="11"/>
      <c r="I123" s="11"/>
      <c r="J123" s="11"/>
      <c r="K123" s="11"/>
      <c r="L123" s="11"/>
    </row>
    <row r="124" spans="1:12" ht="19.5" customHeight="1">
      <c r="A124" s="8">
        <v>42</v>
      </c>
      <c r="B124" s="8" t="s">
        <v>57</v>
      </c>
      <c r="C124" s="25">
        <f t="shared" si="32"/>
        <v>578456.9299999999</v>
      </c>
      <c r="D124" s="13">
        <f>D125+D128+D142</f>
        <v>307200</v>
      </c>
      <c r="E124" s="13">
        <f>E125+E128+E142</f>
        <v>0</v>
      </c>
      <c r="F124" s="13">
        <f>F125+F128+F142</f>
        <v>271256.93</v>
      </c>
      <c r="G124" s="13">
        <f>G125+G128+G142</f>
        <v>0</v>
      </c>
      <c r="H124" s="13">
        <f>H125+H128+H142</f>
        <v>0</v>
      </c>
      <c r="I124" s="13">
        <f>I125+I128+I142+I139</f>
        <v>0</v>
      </c>
      <c r="J124" s="13"/>
      <c r="K124" s="7">
        <f>C124</f>
        <v>578456.9299999999</v>
      </c>
      <c r="L124" s="7">
        <f>K124</f>
        <v>578456.9299999999</v>
      </c>
    </row>
    <row r="125" spans="1:12" ht="19.5" customHeight="1">
      <c r="A125" s="8">
        <v>421</v>
      </c>
      <c r="B125" s="8" t="s">
        <v>58</v>
      </c>
      <c r="C125" s="25">
        <f t="shared" si="32"/>
        <v>232200</v>
      </c>
      <c r="D125" s="13">
        <f>D126</f>
        <v>232200</v>
      </c>
      <c r="E125" s="13">
        <f aca="true" t="shared" si="35" ref="E125:H126">E126</f>
        <v>0</v>
      </c>
      <c r="F125" s="13">
        <f t="shared" si="35"/>
        <v>0</v>
      </c>
      <c r="G125" s="13">
        <f t="shared" si="35"/>
        <v>0</v>
      </c>
      <c r="H125" s="13">
        <f t="shared" si="35"/>
        <v>0</v>
      </c>
      <c r="I125" s="13"/>
      <c r="J125" s="13"/>
      <c r="K125" s="13">
        <f>K126</f>
        <v>0</v>
      </c>
      <c r="L125" s="13">
        <f>L126</f>
        <v>0</v>
      </c>
    </row>
    <row r="126" spans="1:12" ht="19.5" customHeight="1">
      <c r="A126" s="8">
        <v>4212</v>
      </c>
      <c r="B126" s="8" t="s">
        <v>59</v>
      </c>
      <c r="C126" s="25">
        <f t="shared" si="32"/>
        <v>232200</v>
      </c>
      <c r="D126" s="13">
        <f>D127</f>
        <v>232200</v>
      </c>
      <c r="E126" s="13">
        <f t="shared" si="35"/>
        <v>0</v>
      </c>
      <c r="F126" s="13">
        <f t="shared" si="35"/>
        <v>0</v>
      </c>
      <c r="G126" s="13">
        <f t="shared" si="35"/>
        <v>0</v>
      </c>
      <c r="H126" s="13">
        <f t="shared" si="35"/>
        <v>0</v>
      </c>
      <c r="I126" s="13"/>
      <c r="J126" s="13"/>
      <c r="K126" s="13">
        <f>K127</f>
        <v>0</v>
      </c>
      <c r="L126" s="13">
        <f>L127</f>
        <v>0</v>
      </c>
    </row>
    <row r="127" spans="1:12" ht="19.5" customHeight="1">
      <c r="A127" s="10">
        <v>42123</v>
      </c>
      <c r="B127" s="10" t="s">
        <v>60</v>
      </c>
      <c r="C127" s="25">
        <f t="shared" si="32"/>
        <v>232200</v>
      </c>
      <c r="D127" s="12">
        <v>232200</v>
      </c>
      <c r="E127" s="32"/>
      <c r="F127" s="32"/>
      <c r="G127" s="32"/>
      <c r="H127" s="12"/>
      <c r="I127" s="12"/>
      <c r="J127" s="12"/>
      <c r="K127" s="12">
        <v>0</v>
      </c>
      <c r="L127" s="12">
        <f>K127*110%</f>
        <v>0</v>
      </c>
    </row>
    <row r="128" spans="1:12" ht="19.5" customHeight="1">
      <c r="A128" s="8">
        <v>422</v>
      </c>
      <c r="B128" s="8" t="s">
        <v>61</v>
      </c>
      <c r="C128" s="25">
        <f t="shared" si="32"/>
        <v>70000</v>
      </c>
      <c r="D128" s="13">
        <f>D129+D133+D135</f>
        <v>70000</v>
      </c>
      <c r="E128" s="13">
        <f>E129+E133+E135</f>
        <v>0</v>
      </c>
      <c r="F128" s="13">
        <f>F129+F133+F135</f>
        <v>0</v>
      </c>
      <c r="G128" s="13">
        <f>G129+G133+G135</f>
        <v>0</v>
      </c>
      <c r="H128" s="13">
        <f>H129+H133+H135</f>
        <v>0</v>
      </c>
      <c r="I128" s="13"/>
      <c r="J128" s="13"/>
      <c r="K128" s="13">
        <f>K129+K135</f>
        <v>0</v>
      </c>
      <c r="L128" s="13">
        <f>L129+L135</f>
        <v>0</v>
      </c>
    </row>
    <row r="129" spans="1:12" ht="19.5" customHeight="1">
      <c r="A129" s="8">
        <v>4221</v>
      </c>
      <c r="B129" s="8" t="s">
        <v>62</v>
      </c>
      <c r="C129" s="25">
        <f t="shared" si="32"/>
        <v>20000</v>
      </c>
      <c r="D129" s="13">
        <f>D130+D131+D132</f>
        <v>20000</v>
      </c>
      <c r="E129" s="13">
        <f>E130+E131+E132</f>
        <v>0</v>
      </c>
      <c r="F129" s="13">
        <f>F130+F131+F132</f>
        <v>0</v>
      </c>
      <c r="G129" s="13">
        <f>G130+G131+G132</f>
        <v>0</v>
      </c>
      <c r="H129" s="13">
        <f>H130+H131+H132</f>
        <v>0</v>
      </c>
      <c r="I129" s="13"/>
      <c r="J129" s="13"/>
      <c r="K129" s="13">
        <v>0</v>
      </c>
      <c r="L129" s="13">
        <f>L130+L131</f>
        <v>0</v>
      </c>
    </row>
    <row r="130" spans="1:12" ht="19.5" customHeight="1">
      <c r="A130" s="10">
        <v>42211</v>
      </c>
      <c r="B130" s="10" t="s">
        <v>63</v>
      </c>
      <c r="C130" s="25">
        <f t="shared" si="32"/>
        <v>20000</v>
      </c>
      <c r="D130" s="12">
        <v>20000</v>
      </c>
      <c r="E130" s="32"/>
      <c r="F130" s="32"/>
      <c r="G130" s="32"/>
      <c r="H130" s="12"/>
      <c r="I130" s="12"/>
      <c r="J130" s="12"/>
      <c r="K130" s="12">
        <v>0</v>
      </c>
      <c r="L130" s="12">
        <f>K130*110%</f>
        <v>0</v>
      </c>
    </row>
    <row r="131" spans="1:12" ht="19.5" customHeight="1">
      <c r="A131" s="10">
        <v>42212</v>
      </c>
      <c r="B131" s="10" t="s">
        <v>64</v>
      </c>
      <c r="C131" s="25">
        <f t="shared" si="32"/>
        <v>0</v>
      </c>
      <c r="D131" s="12">
        <v>0</v>
      </c>
      <c r="E131" s="32"/>
      <c r="F131" s="32"/>
      <c r="G131" s="32"/>
      <c r="H131" s="12"/>
      <c r="I131" s="12"/>
      <c r="J131" s="12"/>
      <c r="K131" s="12">
        <v>0</v>
      </c>
      <c r="L131" s="12">
        <v>0</v>
      </c>
    </row>
    <row r="132" spans="1:12" ht="19.5" customHeight="1">
      <c r="A132" s="10">
        <v>42219</v>
      </c>
      <c r="B132" s="10" t="s">
        <v>81</v>
      </c>
      <c r="C132" s="25">
        <f t="shared" si="32"/>
        <v>0</v>
      </c>
      <c r="D132" s="12"/>
      <c r="E132" s="32"/>
      <c r="F132" s="32"/>
      <c r="G132" s="32"/>
      <c r="H132" s="12"/>
      <c r="I132" s="12"/>
      <c r="J132" s="12"/>
      <c r="K132" s="12"/>
      <c r="L132" s="12"/>
    </row>
    <row r="133" spans="1:12" ht="19.5" customHeight="1">
      <c r="A133" s="37">
        <v>4226</v>
      </c>
      <c r="B133" s="37" t="s">
        <v>93</v>
      </c>
      <c r="C133" s="25">
        <f t="shared" si="32"/>
        <v>0</v>
      </c>
      <c r="D133" s="48">
        <f>D134</f>
        <v>0</v>
      </c>
      <c r="E133" s="48">
        <f>E134</f>
        <v>0</v>
      </c>
      <c r="F133" s="48">
        <f>F134</f>
        <v>0</v>
      </c>
      <c r="G133" s="48">
        <f>G134</f>
        <v>0</v>
      </c>
      <c r="H133" s="48">
        <f>H134</f>
        <v>0</v>
      </c>
      <c r="I133" s="48"/>
      <c r="J133" s="48"/>
      <c r="K133" s="12"/>
      <c r="L133" s="12"/>
    </row>
    <row r="134" spans="1:12" ht="19.5" customHeight="1">
      <c r="A134" s="39">
        <v>42261</v>
      </c>
      <c r="B134" s="39" t="s">
        <v>94</v>
      </c>
      <c r="C134" s="25">
        <f t="shared" si="32"/>
        <v>0</v>
      </c>
      <c r="D134" s="12">
        <v>0</v>
      </c>
      <c r="E134" s="32"/>
      <c r="F134" s="32"/>
      <c r="G134" s="32"/>
      <c r="H134" s="12"/>
      <c r="I134" s="12"/>
      <c r="J134" s="12"/>
      <c r="K134" s="12"/>
      <c r="L134" s="12"/>
    </row>
    <row r="135" spans="1:12" ht="19.5" customHeight="1">
      <c r="A135" s="37">
        <v>4227</v>
      </c>
      <c r="B135" s="37" t="s">
        <v>89</v>
      </c>
      <c r="C135" s="25">
        <f t="shared" si="32"/>
        <v>50000</v>
      </c>
      <c r="D135" s="13">
        <f>D136+D137+D138</f>
        <v>50000</v>
      </c>
      <c r="E135" s="13">
        <f>E136+E137</f>
        <v>0</v>
      </c>
      <c r="F135" s="13">
        <f>F136+F137</f>
        <v>0</v>
      </c>
      <c r="G135" s="13">
        <f>G136+G137</f>
        <v>0</v>
      </c>
      <c r="H135" s="13">
        <f>H136+H137</f>
        <v>0</v>
      </c>
      <c r="I135" s="13"/>
      <c r="J135" s="13"/>
      <c r="K135" s="48"/>
      <c r="L135" s="48"/>
    </row>
    <row r="136" spans="1:12" ht="19.5" customHeight="1">
      <c r="A136" s="39">
        <v>42271</v>
      </c>
      <c r="B136" s="39" t="s">
        <v>95</v>
      </c>
      <c r="C136" s="25">
        <f t="shared" si="32"/>
        <v>20000</v>
      </c>
      <c r="D136" s="46">
        <v>20000</v>
      </c>
      <c r="E136" s="49"/>
      <c r="F136" s="49"/>
      <c r="G136" s="49"/>
      <c r="H136" s="48"/>
      <c r="I136" s="48"/>
      <c r="J136" s="48"/>
      <c r="K136" s="48"/>
      <c r="L136" s="48"/>
    </row>
    <row r="137" spans="1:12" ht="19.5" customHeight="1">
      <c r="A137" s="10">
        <v>42272</v>
      </c>
      <c r="B137" s="10" t="s">
        <v>90</v>
      </c>
      <c r="C137" s="25">
        <f t="shared" si="32"/>
        <v>20000</v>
      </c>
      <c r="D137" s="12">
        <v>20000</v>
      </c>
      <c r="E137" s="32"/>
      <c r="F137" s="32"/>
      <c r="G137" s="32"/>
      <c r="H137" s="12"/>
      <c r="I137" s="12"/>
      <c r="J137" s="12"/>
      <c r="K137" s="12"/>
      <c r="L137" s="12"/>
    </row>
    <row r="138" spans="1:12" ht="19.5" customHeight="1">
      <c r="A138" s="10">
        <v>42273</v>
      </c>
      <c r="B138" s="10" t="s">
        <v>134</v>
      </c>
      <c r="C138" s="25">
        <f t="shared" si="32"/>
        <v>10000</v>
      </c>
      <c r="D138" s="12">
        <v>10000</v>
      </c>
      <c r="E138" s="32"/>
      <c r="F138" s="32"/>
      <c r="G138" s="32"/>
      <c r="H138" s="12"/>
      <c r="I138" s="12"/>
      <c r="J138" s="12"/>
      <c r="K138" s="12"/>
      <c r="L138" s="12"/>
    </row>
    <row r="139" spans="1:12" ht="19.5" customHeight="1">
      <c r="A139" s="37">
        <v>423</v>
      </c>
      <c r="B139" s="37" t="s">
        <v>125</v>
      </c>
      <c r="C139" s="25">
        <f t="shared" si="32"/>
        <v>0</v>
      </c>
      <c r="D139" s="48"/>
      <c r="E139" s="49"/>
      <c r="F139" s="49"/>
      <c r="G139" s="49"/>
      <c r="H139" s="48"/>
      <c r="I139" s="48">
        <f>I140</f>
        <v>0</v>
      </c>
      <c r="J139" s="48"/>
      <c r="K139" s="48"/>
      <c r="L139" s="48"/>
    </row>
    <row r="140" spans="1:12" ht="19.5" customHeight="1">
      <c r="A140" s="10">
        <v>4231</v>
      </c>
      <c r="B140" s="37" t="s">
        <v>126</v>
      </c>
      <c r="C140" s="25">
        <f t="shared" si="32"/>
        <v>0</v>
      </c>
      <c r="D140" s="12"/>
      <c r="E140" s="32"/>
      <c r="F140" s="32"/>
      <c r="G140" s="32"/>
      <c r="H140" s="12"/>
      <c r="I140" s="12">
        <v>0</v>
      </c>
      <c r="J140" s="12"/>
      <c r="K140" s="12"/>
      <c r="L140" s="12"/>
    </row>
    <row r="141" spans="1:12" ht="19.5" customHeight="1">
      <c r="A141" s="10">
        <v>42313</v>
      </c>
      <c r="B141" s="10" t="s">
        <v>127</v>
      </c>
      <c r="C141" s="25">
        <f t="shared" si="32"/>
        <v>0</v>
      </c>
      <c r="D141" s="12"/>
      <c r="E141" s="32"/>
      <c r="F141" s="32"/>
      <c r="G141" s="32"/>
      <c r="H141" s="12"/>
      <c r="I141" s="12">
        <v>0</v>
      </c>
      <c r="J141" s="12"/>
      <c r="K141" s="12"/>
      <c r="L141" s="12"/>
    </row>
    <row r="142" spans="1:12" ht="19.5" customHeight="1">
      <c r="A142" s="8">
        <v>424</v>
      </c>
      <c r="B142" s="8" t="s">
        <v>65</v>
      </c>
      <c r="C142" s="25">
        <f t="shared" si="32"/>
        <v>276256.93</v>
      </c>
      <c r="D142" s="13">
        <f>D143</f>
        <v>5000</v>
      </c>
      <c r="E142" s="13">
        <f aca="true" t="shared" si="36" ref="E142:H143">E143</f>
        <v>0</v>
      </c>
      <c r="F142" s="13">
        <f t="shared" si="36"/>
        <v>271256.93</v>
      </c>
      <c r="G142" s="13">
        <f t="shared" si="36"/>
        <v>0</v>
      </c>
      <c r="H142" s="13">
        <f t="shared" si="36"/>
        <v>0</v>
      </c>
      <c r="I142" s="13"/>
      <c r="J142" s="13"/>
      <c r="K142" s="13">
        <v>0</v>
      </c>
      <c r="L142" s="13">
        <f>L143</f>
        <v>0</v>
      </c>
    </row>
    <row r="143" spans="1:12" ht="19.5" customHeight="1">
      <c r="A143" s="8">
        <v>4241</v>
      </c>
      <c r="B143" s="8" t="s">
        <v>66</v>
      </c>
      <c r="C143" s="25">
        <f t="shared" si="32"/>
        <v>276256.93</v>
      </c>
      <c r="D143" s="13">
        <f>D144</f>
        <v>5000</v>
      </c>
      <c r="E143" s="13">
        <f t="shared" si="36"/>
        <v>0</v>
      </c>
      <c r="F143" s="13">
        <f t="shared" si="36"/>
        <v>271256.93</v>
      </c>
      <c r="G143" s="13">
        <f t="shared" si="36"/>
        <v>0</v>
      </c>
      <c r="H143" s="13">
        <f t="shared" si="36"/>
        <v>0</v>
      </c>
      <c r="I143" s="13"/>
      <c r="J143" s="13"/>
      <c r="K143" s="13"/>
      <c r="L143" s="13"/>
    </row>
    <row r="144" spans="1:12" ht="19.5" customHeight="1">
      <c r="A144" s="14">
        <v>42411</v>
      </c>
      <c r="B144" s="14" t="s">
        <v>66</v>
      </c>
      <c r="C144" s="25">
        <f t="shared" si="32"/>
        <v>276256.93</v>
      </c>
      <c r="D144" s="12">
        <v>5000</v>
      </c>
      <c r="E144" s="32"/>
      <c r="F144" s="32">
        <v>271256.93</v>
      </c>
      <c r="G144" s="32"/>
      <c r="H144" s="12"/>
      <c r="I144" s="12"/>
      <c r="J144" s="12"/>
      <c r="K144" s="12">
        <v>0</v>
      </c>
      <c r="L144" s="12">
        <f>K144*110%</f>
        <v>0</v>
      </c>
    </row>
    <row r="145" spans="1:12" s="27" customFormat="1" ht="19.5" customHeight="1">
      <c r="A145" s="37">
        <v>5</v>
      </c>
      <c r="B145" s="37" t="s">
        <v>138</v>
      </c>
      <c r="C145" s="25">
        <f>D145+E145+F145+G145+H145+I145+J145</f>
        <v>36305</v>
      </c>
      <c r="D145" s="48"/>
      <c r="E145" s="49"/>
      <c r="F145" s="49"/>
      <c r="G145" s="49"/>
      <c r="H145" s="48"/>
      <c r="I145" s="48">
        <f>I146</f>
        <v>36305</v>
      </c>
      <c r="J145" s="48">
        <f>J146</f>
        <v>0</v>
      </c>
      <c r="K145" s="48">
        <f>I145</f>
        <v>36305</v>
      </c>
      <c r="L145" s="48">
        <f>I145</f>
        <v>36305</v>
      </c>
    </row>
    <row r="146" spans="1:12" s="27" customFormat="1" ht="19.5" customHeight="1">
      <c r="A146" s="37">
        <v>54</v>
      </c>
      <c r="B146" s="37" t="s">
        <v>139</v>
      </c>
      <c r="C146" s="25">
        <f>D146+E146+F146+G146+H146+I146+J146</f>
        <v>36305</v>
      </c>
      <c r="D146" s="48"/>
      <c r="E146" s="49">
        <f>E147</f>
        <v>0</v>
      </c>
      <c r="F146" s="49"/>
      <c r="G146" s="49"/>
      <c r="H146" s="48"/>
      <c r="I146" s="48">
        <f>I147</f>
        <v>36305</v>
      </c>
      <c r="J146" s="48">
        <f>J147</f>
        <v>0</v>
      </c>
      <c r="K146" s="48"/>
      <c r="L146" s="48"/>
    </row>
    <row r="147" spans="1:12" ht="19.5" customHeight="1">
      <c r="A147" s="10">
        <v>544</v>
      </c>
      <c r="B147" s="10" t="s">
        <v>140</v>
      </c>
      <c r="C147" s="25">
        <f>D147+E147+F147+G147+H147+I147+J147</f>
        <v>36305</v>
      </c>
      <c r="D147" s="12"/>
      <c r="E147" s="32">
        <f>E148</f>
        <v>0</v>
      </c>
      <c r="F147" s="32"/>
      <c r="G147" s="32"/>
      <c r="H147" s="12"/>
      <c r="I147" s="12">
        <f>I148</f>
        <v>36305</v>
      </c>
      <c r="J147" s="12">
        <f>J148</f>
        <v>0</v>
      </c>
      <c r="K147" s="12"/>
      <c r="L147" s="12"/>
    </row>
    <row r="148" spans="1:12" ht="19.5" customHeight="1">
      <c r="A148" s="10">
        <v>54453</v>
      </c>
      <c r="B148" s="10" t="s">
        <v>141</v>
      </c>
      <c r="C148" s="25">
        <f>D148+E148+F148+G148+H148+I148+J148</f>
        <v>36305</v>
      </c>
      <c r="D148" s="12"/>
      <c r="E148" s="32"/>
      <c r="F148" s="32"/>
      <c r="G148" s="32"/>
      <c r="H148" s="12"/>
      <c r="I148" s="12">
        <v>36305</v>
      </c>
      <c r="J148" s="12">
        <v>0</v>
      </c>
      <c r="K148" s="12"/>
      <c r="L148" s="12"/>
    </row>
    <row r="149" spans="1:12" ht="19.5" customHeight="1">
      <c r="A149" s="10"/>
      <c r="B149" s="8" t="s">
        <v>67</v>
      </c>
      <c r="C149" s="25">
        <f>D149+E149+F149+G149+H149+I149+J149</f>
        <v>16511867.93</v>
      </c>
      <c r="D149" s="13">
        <f>D10+D124</f>
        <v>2077457</v>
      </c>
      <c r="E149" s="13">
        <f aca="true" t="shared" si="37" ref="E149:L149">E10+E124</f>
        <v>5000</v>
      </c>
      <c r="F149" s="13">
        <f t="shared" si="37"/>
        <v>13222669.93</v>
      </c>
      <c r="G149" s="13">
        <f t="shared" si="37"/>
        <v>2000</v>
      </c>
      <c r="H149" s="13">
        <f t="shared" si="37"/>
        <v>660000</v>
      </c>
      <c r="I149" s="13">
        <f>I10+I124+I145</f>
        <v>544741</v>
      </c>
      <c r="J149" s="13">
        <f>J145</f>
        <v>0</v>
      </c>
      <c r="K149" s="13">
        <f t="shared" si="37"/>
        <v>16475562.93</v>
      </c>
      <c r="L149" s="13">
        <f t="shared" si="37"/>
        <v>16475562.93</v>
      </c>
    </row>
    <row r="150" spans="2:3" ht="15.75">
      <c r="B150" s="38" t="s">
        <v>133</v>
      </c>
      <c r="C150" s="59"/>
    </row>
    <row r="151" ht="15.75">
      <c r="C151" s="59"/>
    </row>
    <row r="152" spans="2:11" ht="15.75">
      <c r="B152" s="2" t="s">
        <v>68</v>
      </c>
      <c r="C152" s="59"/>
      <c r="K152" s="3" t="s">
        <v>69</v>
      </c>
    </row>
    <row r="153" spans="1:11" ht="15.75">
      <c r="A153" s="16"/>
      <c r="B153" s="16" t="s">
        <v>118</v>
      </c>
      <c r="C153" s="59"/>
      <c r="K153" s="17" t="s">
        <v>83</v>
      </c>
    </row>
    <row r="154" ht="15.75">
      <c r="C154" s="2"/>
    </row>
  </sheetData>
  <sheetProtection/>
  <mergeCells count="3">
    <mergeCell ref="C3:L3"/>
    <mergeCell ref="A3:B3"/>
    <mergeCell ref="A2:B2"/>
  </mergeCells>
  <printOptions/>
  <pageMargins left="0.75" right="0.75" top="1" bottom="1" header="0.5" footer="0.5"/>
  <pageSetup fitToHeight="0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w4qtr4weqt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Baranašić</dc:creator>
  <cp:keywords/>
  <dc:description/>
  <cp:lastModifiedBy>Windows korisnik</cp:lastModifiedBy>
  <cp:lastPrinted>2021-09-30T12:24:20Z</cp:lastPrinted>
  <dcterms:created xsi:type="dcterms:W3CDTF">2004-09-15T17:36:42Z</dcterms:created>
  <dcterms:modified xsi:type="dcterms:W3CDTF">2021-09-30T12:24:24Z</dcterms:modified>
  <cp:category/>
  <cp:version/>
  <cp:contentType/>
  <cp:contentStatus/>
</cp:coreProperties>
</file>